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updateLinks="never"/>
  <mc:AlternateContent xmlns:mc="http://schemas.openxmlformats.org/markup-compatibility/2006">
    <mc:Choice Requires="x15">
      <x15ac:absPath xmlns:x15ac="http://schemas.microsoft.com/office/spreadsheetml/2010/11/ac" url="U:\DFIN\DFINB\12-EMISSIONS PRETS\PR_GLOBAL\Green-Social-Theme Bond - Loan\Rapport\Rapport 2022\Rapport d'allocation Excel 2022\Versions finales mises en ligne en août 2023\"/>
    </mc:Choice>
  </mc:AlternateContent>
  <xr:revisionPtr revIDLastSave="0" documentId="13_ncr:1_{EA32BE38-96F0-40ED-8668-FF0FC419486C}" xr6:coauthVersionLast="47" xr6:coauthVersionMax="47" xr10:uidLastSave="{00000000-0000-0000-0000-000000000000}"/>
  <bookViews>
    <workbookView xWindow="-25320" yWindow="-120" windowWidth="25440" windowHeight="15390" tabRatio="763" xr2:uid="{81D13CD7-BD6E-4548-88E9-A7A484E97157}"/>
  </bookViews>
  <sheets>
    <sheet name="Allocation OD 2019" sheetId="3" r:id="rId1"/>
    <sheet name="Allocation OD 2020" sheetId="4" r:id="rId2"/>
    <sheet name="Allocation OD 2021" sheetId="5" r:id="rId3"/>
    <sheet name="Allocation OD 2022" sheetId="6" r:id="rId4"/>
    <sheet name="Synthèse allocation" sheetId="7" r:id="rId5"/>
    <sheet name="Contribution aux ODD" sheetId="8" r:id="rId6"/>
    <sheet name="AI Friendly" sheetId="9"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_123Graph_C" hidden="1">[1]Cov!$D$37:$D$38</definedName>
    <definedName name="__FDS_HYPERLINK_TOGGLE_STATE__" hidden="1">"ON"</definedName>
    <definedName name="__IntlFixup" hidden="1">TRUE</definedName>
    <definedName name="__IntlFixupTable" hidden="1">[2]Cov!$A$3:$AB$10</definedName>
    <definedName name="__xlfn.BAHTTEXT" hidden="1">#NAME?</definedName>
    <definedName name="_AtRisk_SimSetting_AutomaticallyGenerateReports" hidden="1">FALSE</definedName>
    <definedName name="_AtRisk_SimSetting_AutomaticResultsDisplayMode" hidden="1">3</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dat1996">'[3]TRI détaillé'!$B$17:$C$18</definedName>
    <definedName name="_dat1997">'[3]TRI détaillé'!$B$20:$C$21</definedName>
    <definedName name="_dat1998">'[3]TRI détaillé'!$B$23:$C$47</definedName>
    <definedName name="_dat1999">'[3]TRI détaillé'!$B$49:$C$50</definedName>
    <definedName name="_ExP1">[4]Rollup!$G$12:$AU$24</definedName>
    <definedName name="_ExP10">[4]Rollup!$G$148:$AU$152</definedName>
    <definedName name="_ExP11">[4]Rollup!$G$154:$AU$161</definedName>
    <definedName name="_ExP12">[4]Rollup!$G$177:$AU$181</definedName>
    <definedName name="_ExP13">[4]Rollup!$G$183:$AU$188</definedName>
    <definedName name="_ExP14">[4]Rollup!$G$203:$AU$206</definedName>
    <definedName name="_ExP15">[4]Rollup!$G$208:$AU$214</definedName>
    <definedName name="_ExP16">[4]Rollup!$G$245:$AU$250</definedName>
    <definedName name="_ExP17">[4]Rollup!$G$261:$AU$262</definedName>
    <definedName name="_ExP18">[4]Rollup!$G$295:$AU$299</definedName>
    <definedName name="_ExP19">[4]Rollup!$G$309:$AU$312</definedName>
    <definedName name="_ExP2">[4]Rollup!$G$29:$AU$31</definedName>
    <definedName name="_ExP20">[4]Rollup!$G$319:$AU$324</definedName>
    <definedName name="_ExP21">[4]Rollup!$G$329:$AU$331</definedName>
    <definedName name="_ExP22">[4]Rollup!$G$351:$AU$351</definedName>
    <definedName name="_ExP23">[4]Rollup!$G$366:$AU$370</definedName>
    <definedName name="_ExP24">[4]Rollup!$G$380:$AU$380</definedName>
    <definedName name="_ExP25">[4]Rollup!$G$382:$AU$387</definedName>
    <definedName name="_ExP26">[4]Rollup!$G$268:$AU$268</definedName>
    <definedName name="_ExP27">[4]Rollup!$H$270:$AU$275</definedName>
    <definedName name="_ExP3">[4]Rollup!$G$36:$AU$40</definedName>
    <definedName name="_ExP4">[4]Rollup!$G$45:$AU$53</definedName>
    <definedName name="_ExP5">[4]Rollup!$G$58:$AU$66</definedName>
    <definedName name="_ExP6">[4]Rollup!$G$92:$AU$96</definedName>
    <definedName name="_ExP7">[4]Rollup!$G$98:$AU$103</definedName>
    <definedName name="_ExP8">[4]Rollup!$G$119:$AU$123</definedName>
    <definedName name="_ExP9">[4]Rollup!$G$125:$AU$132</definedName>
    <definedName name="_ExR1">[4]Rollup!$H$167</definedName>
    <definedName name="_ExR2">[4]Rollup!$I$167</definedName>
    <definedName name="_ExR3">[4]Rollup!$K$167</definedName>
    <definedName name="_ExR4">[4]Rollup!$P$167</definedName>
    <definedName name="_xlnm._FilterDatabase" localSheetId="6" hidden="1">'AI Friendly'!$A$1:$I$30</definedName>
    <definedName name="_Fin1">[4]Rollup!$G$82</definedName>
    <definedName name="_Fin2">[4]Rollup!$G$109</definedName>
    <definedName name="_ftn1" localSheetId="4">'Synthèse allocation'!$B$27</definedName>
    <definedName name="_ftn2" localSheetId="4">'Synthèse allocation'!$B$29</definedName>
    <definedName name="_ftnref1" localSheetId="4">'Synthèse allocation'!#REF!</definedName>
    <definedName name="_ftnref2" localSheetId="4">'Synthèse allocation'!#REF!</definedName>
    <definedName name="_Imp2">[5]Imp!$E$7,[5]Imp!$E$9,[5]Imp!$E$11,[5]Imp!$E$13,[5]Imp!$E$15</definedName>
    <definedName name="_Imp3">[5]Imp!$E$11,[5]Imp!$G$11,[5]Imp!$E$9,[5]Imp!$G$9,[5]Imp!$E$13,[5]Imp!$G$13</definedName>
    <definedName name="_IPC1">#REF!</definedName>
    <definedName name="_IPC10">#REF!</definedName>
    <definedName name="_ipc11">#REF!</definedName>
    <definedName name="_ipc2">#REF!</definedName>
    <definedName name="_IPC3">#REF!</definedName>
    <definedName name="_IPC4">#REF!</definedName>
    <definedName name="_IPC5">#REF!</definedName>
    <definedName name="_IPC6">#REF!</definedName>
    <definedName name="_IPC7">#REF!</definedName>
    <definedName name="_IPC8">#REF!</definedName>
    <definedName name="_IPC9">#REF!</definedName>
    <definedName name="_Order1" hidden="1">255</definedName>
    <definedName name="_Order2" hidden="1">255</definedName>
    <definedName name="_sf1">#REF!</definedName>
    <definedName name="_sf10">#REF!</definedName>
    <definedName name="_sf11">#REF!</definedName>
    <definedName name="_sf2">#REF!</definedName>
    <definedName name="_sf3">#REF!</definedName>
    <definedName name="_sf4">#REF!</definedName>
    <definedName name="_sf5">#REF!</definedName>
    <definedName name="_sf6">#REF!</definedName>
    <definedName name="_sf7">#REF!</definedName>
    <definedName name="_sf8">#REF!</definedName>
    <definedName name="_sf9">#REF!</definedName>
    <definedName name="_TRI10">[6]Graph!$D$5:$M$5</definedName>
    <definedName name="_use1">[7]Rent!$H$9</definedName>
    <definedName name="_use10">[7]Rent!$H$18</definedName>
    <definedName name="_use2">[7]Rent!$H$10</definedName>
    <definedName name="_use3">[7]Rent!$H$11</definedName>
    <definedName name="_use4">[7]Rent!$H$12</definedName>
    <definedName name="_use5">[7]Rent!$H$13</definedName>
    <definedName name="_use6">[7]Rent!$H$14</definedName>
    <definedName name="_use7">[7]Rent!$H$15</definedName>
    <definedName name="_use8">[7]Rent!$H$16</definedName>
    <definedName name="_use9">[7]Rent!$H$17</definedName>
    <definedName name="a">#REF!</definedName>
    <definedName name="à" localSheetId="1" hidden="1">{#N/A,#N/A,FALSE,"Centrale Géo";#N/A,#N/A,FALSE,"Gémeaux";#N/A,#N/A,FALSE,"Clos la Garenne";#N/A,#N/A,FALSE,"ADEF";#N/A,#N/A,FALSE,"Réseau"}</definedName>
    <definedName name="à" localSheetId="2" hidden="1">{#N/A,#N/A,FALSE,"Centrale Géo";#N/A,#N/A,FALSE,"Gémeaux";#N/A,#N/A,FALSE,"Clos la Garenne";#N/A,#N/A,FALSE,"ADEF";#N/A,#N/A,FALSE,"Réseau"}</definedName>
    <definedName name="à" localSheetId="3" hidden="1">{#N/A,#N/A,FALSE,"Centrale Géo";#N/A,#N/A,FALSE,"Gémeaux";#N/A,#N/A,FALSE,"Clos la Garenne";#N/A,#N/A,FALSE,"ADEF";#N/A,#N/A,FALSE,"Réseau"}</definedName>
    <definedName name="à" hidden="1">{#N/A,#N/A,FALSE,"Centrale Géo";#N/A,#N/A,FALSE,"Gémeaux";#N/A,#N/A,FALSE,"Clos la Garenne";#N/A,#N/A,FALSE,"ADEF";#N/A,#N/A,FALSE,"Réseau"}</definedName>
    <definedName name="aaaaa" localSheetId="1" hidden="1">{"'Feuil1'!$A$1:$Y$50"}</definedName>
    <definedName name="aaaaa" localSheetId="2" hidden="1">{"'Feuil1'!$A$1:$Y$50"}</definedName>
    <definedName name="aaaaa" localSheetId="3" hidden="1">{"'Feuil1'!$A$1:$Y$50"}</definedName>
    <definedName name="aaaaa" hidden="1">{"'Feuil1'!$A$1:$Y$50"}</definedName>
    <definedName name="abc" hidden="1">#REF!</definedName>
    <definedName name="Add_Capex">[7]Strategy!$AD$25:$BQ$25</definedName>
    <definedName name="Add_NDP">[7]Strategy!$AD$28:$BQ$28</definedName>
    <definedName name="Add_NOI">[7]Rent!$BI$319:$CV$319</definedName>
    <definedName name="Addr_CFM">[4]AIM!$B$8</definedName>
    <definedName name="Address">[7]Market!$C$4</definedName>
    <definedName name="Address_1">[7]Market!$C$3</definedName>
    <definedName name="Address_2">[7]Market!$C$4</definedName>
    <definedName name="Anglet" hidden="1">#REF!</definedName>
    <definedName name="ANNEE">[8]DATE!$B$3</definedName>
    <definedName name="Annees">[3]Intro!$A$23:$A$42</definedName>
    <definedName name="anscount" hidden="1">1</definedName>
    <definedName name="Area">[7]Rent!$D$321</definedName>
    <definedName name="Area1">[7]Rent!$K$9</definedName>
    <definedName name="Area10">[7]Rent!$K$18</definedName>
    <definedName name="Area2">[7]Rent!$K$10</definedName>
    <definedName name="area3">[7]Rent!$K$11</definedName>
    <definedName name="area4">[7]Rent!$K$12</definedName>
    <definedName name="area5">[7]Rent!$K$13</definedName>
    <definedName name="area6">[7]Rent!$K$14</definedName>
    <definedName name="area7">[7]Rent!$K$15</definedName>
    <definedName name="area8">[7]Rent!$K$16</definedName>
    <definedName name="area9">[7]Rent!$K$17</definedName>
    <definedName name="areas">[7]Rent!$K$9:$K$18</definedName>
    <definedName name="ARRETE">[8]DATE!$B$9</definedName>
    <definedName name="AS2DocOpenMode" hidden="1">"AS2DocumentEdit"</definedName>
    <definedName name="assetlife">[9]Hyp_Platform!$E$13</definedName>
    <definedName name="Assumptions">#REF!</definedName>
    <definedName name="auto_sizing">[9]Hyp_Platform!#REF!</definedName>
    <definedName name="auto_sizing_copy">[9]Hyp_Platform!#REF!</definedName>
    <definedName name="aze" hidden="1">IF(COUNTA([10]Cov!$A$9:$A1048576)=0,0,INDEX([10]Cov!$A$9:$A1048576,MATCH(ROW([10]Cov!$A65536),[10]Cov!$A$9:$A1048576,TRUE)))+1</definedName>
    <definedName name="bank">#REF!</definedName>
    <definedName name="base">'[11]Data résultat'!$A$3:$AK$579</definedName>
    <definedName name="Base_rental_stream_analysis">#REF!</definedName>
    <definedName name="base1">'[12]DONNEES REEL 2003'!$A$2:$M$8</definedName>
    <definedName name="base4">'[12]DONNEES REEL 2003'!$A$11:$M$17</definedName>
    <definedName name="base5">'[12]IND. BUD. 2003'!$B$26:$O$31</definedName>
    <definedName name="bbb" localSheetId="1" hidden="1">{"'Feuil1'!$A$1:$Y$50"}</definedName>
    <definedName name="bbb" localSheetId="2" hidden="1">{"'Feuil1'!$A$1:$Y$50"}</definedName>
    <definedName name="bbb" localSheetId="3" hidden="1">{"'Feuil1'!$A$1:$Y$50"}</definedName>
    <definedName name="bbb" hidden="1">{"'Feuil1'!$A$1:$Y$50"}</definedName>
    <definedName name="BdBranches">#REF!</definedName>
    <definedName name="BdD">#REF!</definedName>
    <definedName name="BdDic">#REF!</definedName>
    <definedName name="Bldg_Rating">[7]Market!$D$40</definedName>
    <definedName name="Broker">[7]Market!$K$7</definedName>
    <definedName name="CA">[4]Rollup!$D$60</definedName>
    <definedName name="Capex">[7]Strategy!$E$15:$M$23</definedName>
    <definedName name="CASHFLOW">#REF!</definedName>
    <definedName name="ccc" localSheetId="1" hidden="1">{"'Feuil1'!$A$1:$Y$50"}</definedName>
    <definedName name="ccc" localSheetId="2" hidden="1">{"'Feuil1'!$A$1:$Y$50"}</definedName>
    <definedName name="ccc" localSheetId="3" hidden="1">{"'Feuil1'!$A$1:$Y$50"}</definedName>
    <definedName name="ccc" hidden="1">{"'Feuil1'!$A$1:$Y$50"}</definedName>
    <definedName name="Champ">#REF!</definedName>
    <definedName name="Champ2">#REF!</definedName>
    <definedName name="City">[7]Market!$C$6</definedName>
    <definedName name="classif">'[11]Data résultat'!$A$1:$AK$1</definedName>
    <definedName name="classif4">'[12]DONNEES REEL 2003'!$A$10:$M$10</definedName>
    <definedName name="classif5">'[12]DONNEES REEL 2003'!$A$1:$M$1</definedName>
    <definedName name="closingdate">[9]Hyp_Platform!$E$24</definedName>
    <definedName name="Completion">[7]Market!$G$4</definedName>
    <definedName name="corpPPA_indexation">[9]Hyp_Platform!$E$45</definedName>
    <definedName name="corpPPA_indextype">[9]Hyp_Platform!$E$44</definedName>
    <definedName name="corpPPA_infl">[9]Hyp_Platform!$E$46</definedName>
    <definedName name="corpPPA_length">[9]Hyp_Platform!$E$42</definedName>
    <definedName name="corpPPA_scenario">[9]Hyp_Platform!$E$43</definedName>
    <definedName name="Costeconstr">[13]Trimestral!#REF!</definedName>
    <definedName name="CREPPA_scenario">[9]Hyp_Platform!$E$38</definedName>
    <definedName name="DATE">'[14]Botanic Building'!$E$4</definedName>
    <definedName name="date1">#REF!</definedName>
    <definedName name="datesoblig">#REF!</definedName>
    <definedName name="debt_sizing">[9]Hyp_Platform!#REF!</definedName>
    <definedName name="def" hidden="1">#REF!</definedName>
    <definedName name="Direction_investisseur">'[15]liste des actifs'!$K$2:$K$19</definedName>
    <definedName name="DOMAINES">[15]Feuil1!$A$2:$A$4</definedName>
    <definedName name="Downtime">[7]Rent!$Y$30</definedName>
    <definedName name="DScase">[9]Hyp_Platform!$D$7</definedName>
    <definedName name="DurAmGOCOMPL">'[16]amorts go Compl'!$C$6</definedName>
    <definedName name="DURE">'[8]CALCUL.XLS'!#REF!</definedName>
    <definedName name="e">6.55957</definedName>
    <definedName name="eee">#REF!</definedName>
    <definedName name="entetab">#REF!</definedName>
    <definedName name="ENTITE_P">#REF!</definedName>
    <definedName name="Equi_RENT">#REF!</definedName>
    <definedName name="Equi_RES">#REF!</definedName>
    <definedName name="Equi_STRATEGY">#REF!</definedName>
    <definedName name="Euro">#REF!</definedName>
    <definedName name="ExCD1">[4]Rollup!$H$194</definedName>
    <definedName name="ExCD2">[4]Rollup!$I$194</definedName>
    <definedName name="ExCD3">[4]Rollup!$K$194</definedName>
    <definedName name="ExCD4">[4]Rollup!$N$194</definedName>
    <definedName name="ExCDH1">[4]Rollup!$L$194:$O$194,[4]Rollup!$L$197:$N$197,[4]Rollup!$J$194</definedName>
    <definedName name="ExCDH2">[4]Rollup!$H$197:$K$197</definedName>
    <definedName name="ExCDIR">[4]Rollup!$H$200:$AU$200</definedName>
    <definedName name="ExCF1">[4]Rollup!$H$82</definedName>
    <definedName name="ExCF2">[4]Rollup!$I$82</definedName>
    <definedName name="ExCF3">[4]Rollup!$K$82</definedName>
    <definedName name="ExCF4">[4]Rollup!$P$82</definedName>
    <definedName name="ExCFH1">[4]Rollup!$L$82:$P$82,[4]Rollup!$L$85:$Q$85,[4]Rollup!$J$82</definedName>
    <definedName name="ExCFH2">[4]Rollup!$H$85:$K$85</definedName>
    <definedName name="ExCFIR">[4]Rollup!$H$88:$AU$88</definedName>
    <definedName name="ExitPrice">#REF!</definedName>
    <definedName name="ExJD1">[4]Rollup!$H$138</definedName>
    <definedName name="ExJD2">[4]Rollup!$I$138</definedName>
    <definedName name="ExJD3">[4]Rollup!$K$138</definedName>
    <definedName name="ExJD4">[4]Rollup!$P$138</definedName>
    <definedName name="ExJDH1">[4]Rollup!$L$138:$Q$138,[4]Rollup!$L$141:$P$141,[4]Rollup!$J$138</definedName>
    <definedName name="ExJDH2">[4]Rollup!$H$141:$K$141</definedName>
    <definedName name="ExJDIR">[4]Rollup!$H$144:$AU$144</definedName>
    <definedName name="export">'[3]TRI détaillé'!$F$9:$I$165</definedName>
    <definedName name="ExRH1">[4]Rollup!$L$167:$P$167,[4]Rollup!$L$170:$P$170,[4]Rollup!$J$167</definedName>
    <definedName name="ExRH2">[4]Rollup!$H$170:$K$170</definedName>
    <definedName name="ExRIR">[4]Rollup!$H$173:$AU$173</definedName>
    <definedName name="ExSC">[4]Rollup!$S$109:$AB$109</definedName>
    <definedName name="ExSD1">[4]Rollup!$H$109</definedName>
    <definedName name="ExSD2">[4]Rollup!$I$109</definedName>
    <definedName name="ExSD3">[4]Rollup!$K$109</definedName>
    <definedName name="ExSD4">[4]Rollup!$P$109</definedName>
    <definedName name="ExSDH1">[4]Rollup!$L$109:$Q$109,[4]Rollup!$L$112:$P$112,[4]Rollup!$J$109</definedName>
    <definedName name="ExSDH2">[4]Rollup!$H$112:$K$112</definedName>
    <definedName name="ExSDIR">[4]Rollup!$G$115:$AU$115</definedName>
    <definedName name="External_Parking">[17]Ass!#REF!</definedName>
    <definedName name="financing_active">[9]Hyp_Platform!#REF!</definedName>
    <definedName name="financing_amount">[9]Hyp_Platform!#REF!</definedName>
    <definedName name="financing_date">[9]Hyp_Platform!#REF!</definedName>
    <definedName name="_xlnm.Recorder">#REF!</definedName>
    <definedName name="fr" localSheetId="1" hidden="1">{#N/A,#N/A,FALSE,"Centrale Géo";#N/A,#N/A,FALSE,"Gémeaux";#N/A,#N/A,FALSE,"Clos la Garenne";#N/A,#N/A,FALSE,"ADEF";#N/A,#N/A,FALSE,"Réseau"}</definedName>
    <definedName name="fr" localSheetId="2" hidden="1">{#N/A,#N/A,FALSE,"Centrale Géo";#N/A,#N/A,FALSE,"Gémeaux";#N/A,#N/A,FALSE,"Clos la Garenne";#N/A,#N/A,FALSE,"ADEF";#N/A,#N/A,FALSE,"Réseau"}</definedName>
    <definedName name="fr" localSheetId="3" hidden="1">{#N/A,#N/A,FALSE,"Centrale Géo";#N/A,#N/A,FALSE,"Gémeaux";#N/A,#N/A,FALSE,"Clos la Garenne";#N/A,#N/A,FALSE,"ADEF";#N/A,#N/A,FALSE,"Réseau"}</definedName>
    <definedName name="fr" hidden="1">{#N/A,#N/A,FALSE,"Centrale Géo";#N/A,#N/A,FALSE,"Gémeaux";#N/A,#N/A,FALSE,"Clos la Garenne";#N/A,#N/A,FALSE,"ADEF";#N/A,#N/A,FALSE,"Réseau"}</definedName>
    <definedName name="gearing">[9]Hyp_Platform!#REF!</definedName>
    <definedName name="Geco">#REF!</definedName>
    <definedName name="Growth1">#REF!</definedName>
    <definedName name="Growth10">#REF!</definedName>
    <definedName name="Growth2">#REF!</definedName>
    <definedName name="Growth3">#REF!</definedName>
    <definedName name="Growth4">#REF!</definedName>
    <definedName name="Growth5">#REF!</definedName>
    <definedName name="Growth6">#REF!</definedName>
    <definedName name="Growth7">#REF!</definedName>
    <definedName name="Growth8">#REF!</definedName>
    <definedName name="Growth9">#REF!</definedName>
    <definedName name="H">[18]Imp!$E$11,[18]Imp!$G$11,[18]Imp!$E$9,[18]Imp!$G$9,[18]Imp!$E$13,[18]Imp!$G$13</definedName>
    <definedName name="Header1" hidden="1">IF(COUNTA(#REF!)=0,0,INDEX(#REF!,MATCH(ROW(#REF!),#REF!,TRUE)))+1</definedName>
    <definedName name="Header2" hidden="1">[19]!Header1-1 &amp; "." &amp; MAX(1,COUNTA(INDEX(#REF!,MATCH([19]!Header1-1,#REF!,FALSE)):#REF!))</definedName>
    <definedName name="HTML_CodePage" hidden="1">1252</definedName>
    <definedName name="HTML_Control" localSheetId="1" hidden="1">{"'Feuil1'!$A$1:$Y$50"}</definedName>
    <definedName name="HTML_Control" localSheetId="2" hidden="1">{"'Feuil1'!$A$1:$Y$50"}</definedName>
    <definedName name="HTML_Control" localSheetId="3" hidden="1">{"'Feuil1'!$A$1:$Y$50"}</definedName>
    <definedName name="HTML_Control" hidden="1">{"'Feuil1'!$A$1:$Y$50"}</definedName>
    <definedName name="HTML_Description" hidden="1">""</definedName>
    <definedName name="HTML_Email" hidden="1">""</definedName>
    <definedName name="HTML_Header" hidden="1">"Feuil1"</definedName>
    <definedName name="HTML_LastUpdate" hidden="1">"12/02/2003"</definedName>
    <definedName name="HTML_LineAfter" hidden="1">FALSE</definedName>
    <definedName name="HTML_LineBefore" hidden="1">FALSE</definedName>
    <definedName name="HTML_Name" hidden="1">"CGC"</definedName>
    <definedName name="HTML_OBDlg2" hidden="1">TRUE</definedName>
    <definedName name="HTML_OBDlg4" hidden="1">TRUE</definedName>
    <definedName name="HTML_OS" hidden="1">0</definedName>
    <definedName name="HTML_PathFile" hidden="1">"D:\B Martin\MonHTML.htm"</definedName>
    <definedName name="HTML_Title" hidden="1">"sch_proj_12mw"</definedName>
    <definedName name="IBI">#REF!</definedName>
    <definedName name="ID">[7]Market!$K$2</definedName>
    <definedName name="Immeubel">#REF!</definedName>
    <definedName name="Immeuble">#REF!</definedName>
    <definedName name="ImpNett01">[5]Imp!$E$7,[5]Imp!$G$7,[5]Imp!$E$9,[5]Imp!$G$9,[5]Imp!$E$11,[5]Imp!$G$11,[5]Imp!$E$13,[5]Imp!$G$13,[5]Imp!$E$17,[5]Imp!$G$17,[5]Imp!$E$21,[5]Imp!$G$21,[5]Imp!$I$21,[5]Imp!$K$21,[5]Imp!$E$15,[5]Imp!$E$23,[5]Imp!$G$23,[5]Imp!$E$25,[5]Imp!$G$25,[5]Imp!$I$25,[5]Imp!$K$25,[5]Imp!$M$25,[5]Imp!$O$25,[5]Imp!$Q$25,[5]Imp!$S$25,[5]Imp!$U$25,[5]Imp!$W$25</definedName>
    <definedName name="ImpNett02">[5]Imp!$E$27,[5]Imp!$G$27,[5]Imp!$I$27,[5]Imp!$K$27,[5]Imp!$E$29,[5]Imp!$G$29,[5]Imp!$E$31,[5]Imp!$G$31,[5]Imp!$I$31,[5]Imp!$E$33,[5]Imp!$G$33,[5]Imp!$I$33,[5]Imp!$E$35,[5]Imp!$G$35,[5]Imp!$I$35,[5]Imp!$E$37,[5]Imp!$G$37,[5]Imp!$I$37,[5]Imp!$E$39,[5]Imp!$G$39,[5]Imp!$I$39,[5]Imp!$E$41,[5]Imp!$G$41,[5]Imp!$I$41</definedName>
    <definedName name="ImpNett03">[5]Imp!$E$43,[5]Imp!$G$43,[5]Imp!$I$43,[5]Imp!$K$43,[5]Imp!$M$43,[5]Imp!$O$43,[5]Imp!$E$45,[5]Imp!$G$45,[5]Imp!$I$45,[5]Imp!$K$45,[5]Imp!$M$45,[5]Imp!$E$47,[5]Imp!$G$47,[5]Imp!$I$47,[5]Imp!$E$49,[5]Imp!$G$49</definedName>
    <definedName name="indextariff_activ">[9]Hyp_Platform!$E$110</definedName>
    <definedName name="indextariff_diff">[9]Hyp_Platform!$E$112</definedName>
    <definedName name="infl_scenar">[9]Hyp_Platform!$E$109</definedName>
    <definedName name="Inflation">[7]Rent!$M$1</definedName>
    <definedName name="Inflation_timing">[7]Rent!$X$1</definedName>
    <definedName name="Inflations">[7]Extract!$D$4:$AQ$4</definedName>
    <definedName name="Internal_Parking">[17]Ass!#REF!</definedName>
    <definedName name="Investment">#REF!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IN" hidden="1">"XLL"</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"c1471"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"c100"</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Y" hidden="1">"c102"</definedName>
    <definedName name="IQ_CAL_Y_EST" hidden="1">"c6797"</definedName>
    <definedName name="IQ_CAL_Y_EST_CIQ" hidden="1">"c6809"</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"c118"</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"c226"</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S_FDIC" hidden="1">"c6523"</definedName>
    <definedName name="IQ_DESCRIPTION_LONG" hidden="1">"c322"</definedName>
    <definedName name="IQ_DEVELOP_LAND" hidden="1">"c323"</definedName>
    <definedName name="IQ_DIFF_LASTCLOSE_TARGET_PRICE" hidden="1">"c1854"</definedName>
    <definedName name="IQ_DIFF_LASTCLOSE_TARGET_PRICE_CIQ" hidden="1">"c4767"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_CIQ" hidden="1">"c4811"</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"c360"</definedName>
    <definedName name="IQ_EBIT_SBC_ACT_OR_EST_CIQ" hidden="1">"c4841"</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"c368"</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HIGH_EST" hidden="1">"c370"</definedName>
    <definedName name="IQ_EBITDA_HIGH_EST_CIQ" hidden="1">"c3624"</definedName>
    <definedName name="IQ_EBITDA_INT" hidden="1">"c373"</definedName>
    <definedName name="IQ_EBITDA_LOW_EST" hidden="1">"c371"</definedName>
    <definedName name="IQ_EBITDA_LOW_EST_CIQ" hidden="1">"c3625"</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"c373"</definedName>
    <definedName name="IQ_EBITDA_SBC_ACT_OR_EST_CIQ" hidden="1">"c4862"</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_CIQ" hidden="1">"c4875"</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"c84"</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GW_ACT_OR_EST_CIQ" hidden="1">"c5066"</definedName>
    <definedName name="IQ_EPS_GW_EST" hidden="1">"c1737"</definedName>
    <definedName name="IQ_EPS_GW_EST_CIQ" hidden="1">"c4723"</definedName>
    <definedName name="IQ_EPS_GW_HIGH_EST" hidden="1">"c1739"</definedName>
    <definedName name="IQ_EPS_GW_HIGH_EST_CIQ" hidden="1">"c4725"</definedName>
    <definedName name="IQ_EPS_GW_LOW_EST" hidden="1">"c1740"</definedName>
    <definedName name="IQ_EPS_GW_LOW_EST_CIQ" hidden="1">"c4726"</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_CIQ" hidden="1">"c5067"</definedName>
    <definedName name="IQ_EPS_REPORTED_EST" hidden="1">"c1744"</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GW_ACT_OR_EST_CIQ" hidden="1">"c4905"</definedName>
    <definedName name="IQ_EPS_STDDEV_EST" hidden="1">"c403"</definedName>
    <definedName name="IQ_EPS_STDDEV_EST_CIQ" hidden="1">"c4993"</definedName>
    <definedName name="IQ_EQUITY_AFFIL" hidden="1">"c552"</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"c739"</definedName>
    <definedName name="IQ_ESOP_DEBT" hidden="1">"c1597"</definedName>
    <definedName name="IQ_EST_ACT_EPS" hidden="1">"c1648"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CURRENCY" hidden="1">"c2140"</definedName>
    <definedName name="IQ_EST_CURRENCY_CIQ" hidden="1">"c4769"</definedName>
    <definedName name="IQ_EST_DATE" hidden="1">"c1634"</definedName>
    <definedName name="IQ_EST_DATE_CIQ" hidden="1">"c4770"</definedName>
    <definedName name="IQ_EST_EPS_GROWTH_1YR" hidden="1">"c1636"</definedName>
    <definedName name="IQ_EST_EPS_GROWTH_1YR_CIQ" hidden="1">"c3628"</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FOOTNOTE" hidden="1">"c4540"</definedName>
    <definedName name="IQ_EST_FOOTNOTE_CIQ" hidden="1">"c12022"</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"c413"</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"c893"</definedName>
    <definedName name="IQ_FINANCING_CASH_SUPPL" hidden="1">"c899"</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Y" hidden="1">"c441"</definedName>
    <definedName name="IQ_FISCAL_Y_EST" hidden="1">"c6795"</definedName>
    <definedName name="IQ_FISCAL_Y_EST_CIQ" hidden="1">"c6807"</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"c530"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"c907"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"10/18/2012 14:50:10"</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"c781"</definedName>
    <definedName name="IQ_NET_INC_BEFORE" hidden="1">"c344"</definedName>
    <definedName name="IQ_NET_INC_CF" hidden="1">"c793"</definedName>
    <definedName name="IQ_NET_INC_MARGIN" hidden="1">"c794"</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NORMALIZED" hidden="1">"c2207"</definedName>
    <definedName name="IQ_PE_RATIO" hidden="1">"c1610"</definedName>
    <definedName name="IQ_PEG_FWD" hidden="1">"c1863"</definedName>
    <definedName name="IQ_PEG_FWD_CIQ" hidden="1">"c4045"</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"c1034"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TOT" hidden="1">"c1044"</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RETURN_ASSETS_FDIC" hidden="1">"c6731"</definedName>
    <definedName name="IQ_PREV_MONTHLY_FACTOR" hidden="1">"c8973"</definedName>
    <definedName name="IQ_PREV_MONTHLY_FACTOR_DATE" hidden="1">"c8974"</definedName>
    <definedName name="IQ_PRICE_OVER_BVPS" hidden="1">"c1026"</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_CIQ" hidden="1">"c5045"</definedName>
    <definedName name="IQ_RECURRING_PROFIT_SHARE_ACT_OR_EST_CIQ" hidden="1">"c5046"</definedName>
    <definedName name="IQ_REDEEM_PREF_STOCK" hidden="1">"c1059"</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"c1092"</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FDIC" hidden="1">"c6428"</definedName>
    <definedName name="IQ_REVALUATION_LOSSES_FDIC" hidden="1">"c6429"</definedName>
    <definedName name="IQ_REVENUE" hidden="1">"c1122"</definedName>
    <definedName name="IQ_REVENUE_ACT_OR_EST_CIQ" hidden="1">"c5059"</definedName>
    <definedName name="IQ_REVENUE_EST" hidden="1">"c1126"</definedName>
    <definedName name="IQ_REVENUE_EST_CIQ" hidden="1">"c3616"</definedName>
    <definedName name="IQ_REVENUE_HIGH_EST" hidden="1">"c1127"</definedName>
    <definedName name="IQ_REVENUE_HIGH_EST_CIQ" hidden="1">"c3618"</definedName>
    <definedName name="IQ_REVENUE_LOW_EST" hidden="1">"c1128"</definedName>
    <definedName name="IQ_REVENUE_LOW_EST_CIQ" hidden="1">"c3619"</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ISION_DATE_" hidden="1">"19/03/2009 11:55:50"</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"c83"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'[7]Cash Flows'!$E$391</definedName>
    <definedName name="IRR_Ref">[4]Rollup!$B$6</definedName>
    <definedName name="IRR_Removal1">'[7]Cash Flows'!$A$1:$B$1</definedName>
    <definedName name="IRR_Removal2">'[7]Cash Flows'!$A$5:$B$6</definedName>
    <definedName name="ISTAT">#REF!</definedName>
    <definedName name="jaennee" hidden="1">#REF!</definedName>
    <definedName name="jjj" localSheetId="1" hidden="1">{"'Feuil1'!$A$1:$Y$50"}</definedName>
    <definedName name="jjj" localSheetId="2" hidden="1">{"'Feuil1'!$A$1:$Y$50"}</definedName>
    <definedName name="jjj" localSheetId="3" hidden="1">{"'Feuil1'!$A$1:$Y$50"}</definedName>
    <definedName name="jjj" hidden="1">{"'Feuil1'!$A$1:$Y$50"}</definedName>
    <definedName name="jlkjdf" hidden="1">#REF!</definedName>
    <definedName name="junior_active">[9]Hyp_Platform!$E$89</definedName>
    <definedName name="junior_active2">[9]Hyp_Platform!$E$90</definedName>
    <definedName name="junior_active3">[9]Hyp_Platform!$E$91</definedName>
    <definedName name="junior_active4">[9]Hyp_Platform!$E$92</definedName>
    <definedName name="junior_amount">[9]Hyp_Platform!$E$93</definedName>
    <definedName name="junior_amount2">[9]Hyp_Platform!$E$94</definedName>
    <definedName name="junior_amount3">[9]Hyp_Platform!$E$95</definedName>
    <definedName name="junior_amount4">[9]Hyp_Platform!$E$96</definedName>
    <definedName name="junior_date">[9]Hyp_Platform!$E$97</definedName>
    <definedName name="junior_dscr">[9]Hyp_Platform!$E$100</definedName>
    <definedName name="junior_rate">[9]Hyp_Platform!$E$101</definedName>
    <definedName name="junior_tenor">[9]Hyp_Platform!$E$98</definedName>
    <definedName name="junior_upfront">[9]Hyp_Platform!$E$102</definedName>
    <definedName name="landacq">[9]Hyp_Platform!$E$137</definedName>
    <definedName name="landcca">[9]Hyp_Platform!$E$138</definedName>
    <definedName name="Last_Refresh">#REF!</definedName>
    <definedName name="leasefactor">[9]Hyp_Platform!$E$140</definedName>
    <definedName name="lfee">#REF!</definedName>
    <definedName name="Lignes">[7]Rent!$E$119:$E$318</definedName>
    <definedName name="limcount" hidden="1">1</definedName>
    <definedName name="Liste">[11]Lexique!$A$3:$B$142</definedName>
    <definedName name="Loc_Areas">[7]Rent!$L$119:$L$318</definedName>
    <definedName name="Loc_Bldgs">[7]Rent!$O$119:$O$318</definedName>
    <definedName name="Loc_Breaks">[7]Rent!$AL$119:$AL$318</definedName>
    <definedName name="Loc_Ends">[7]Rent!$AN$119:$AN$318</definedName>
    <definedName name="loc_leases">[7]Rent!$V$119:$V$318</definedName>
    <definedName name="loc_pkgs">[7]Rent!$M$119:$M$318</definedName>
    <definedName name="loc_plots">[7]Rent!$P$119:$P$318</definedName>
    <definedName name="loc_rating">[7]Market!$D$11</definedName>
    <definedName name="loc_rentfrees">[7]Rent!$Z$119:$Z$318</definedName>
    <definedName name="loc_rents">[7]Rent!$J$119:$J$318</definedName>
    <definedName name="loc_starts">[7]Rent!$Q$119:$Q$318</definedName>
    <definedName name="loc_tenants">[7]Rent!$I$119:$I$318</definedName>
    <definedName name="loc_uses">[7]Rent!$H$119:$H$319</definedName>
    <definedName name="loc_vacancys">[7]Rent!$Y$119:$Y$318</definedName>
    <definedName name="LossRentIns">#REF!</definedName>
    <definedName name="m" hidden="1">#REF!</definedName>
    <definedName name="Market_Rent">[17]Ass!$E$9</definedName>
    <definedName name="market_tariff">[9]Hyp_Platform!$E$51</definedName>
    <definedName name="market_tariff_corp">[9]Hyp_Platform!$E$52</definedName>
    <definedName name="market_tariff_DS">[9]Hyp_Platform!$E$70</definedName>
    <definedName name="MDRA_paste">'[9]Project Flows'!#REF!</definedName>
    <definedName name="meme">[20]RentRoll!#REF!</definedName>
    <definedName name="MFee">#REF!</definedName>
    <definedName name="Mkt_Rents">[7]Rent!$I$9:$I$18</definedName>
    <definedName name="mktrent_use1">[7]Rent!$I$9</definedName>
    <definedName name="mktrent_use10">[7]Rent!$I$18</definedName>
    <definedName name="mktrent_use2">[7]Rent!$I$10</definedName>
    <definedName name="mktrent_use3">[7]Rent!$I$11</definedName>
    <definedName name="mktrent_use4">[7]Rent!$I$12</definedName>
    <definedName name="mktrent_use5">[7]Rent!$I$13</definedName>
    <definedName name="mktrent_use6">[7]Rent!$I$14</definedName>
    <definedName name="mktrent_use7">[7]Rent!$I$15</definedName>
    <definedName name="mktrent_use8">[7]Rent!$I$16</definedName>
    <definedName name="mktrent_use9">[7]Rent!$I$17</definedName>
    <definedName name="Mktrg">[7]Rent!$M$2</definedName>
    <definedName name="mouvement_résultat">#REF!</definedName>
    <definedName name="MoyenneGLOB">'[21]Calculs Sal.'!#REF!</definedName>
    <definedName name="MoyenneGWEN">'[21]Calculs Sal.'!#REF!</definedName>
    <definedName name="MoyenneNETD">'[21]Calculs Sal.'!#REF!</definedName>
    <definedName name="MoyenneRISH">'[21]Calculs Sal.'!#REF!</definedName>
    <definedName name="N__I">#REF!</definedName>
    <definedName name="N__M">#REF!</definedName>
    <definedName name="N__P">#REF!</definedName>
    <definedName name="Name">[7]Market!$C$2</definedName>
    <definedName name="NOM_I">#REF!</definedName>
    <definedName name="NOM_M">#REF!</definedName>
    <definedName name="NOM_P">#REF!</definedName>
    <definedName name="NSBP">[4]Rollup!$B$7</definedName>
    <definedName name="Number_of_Payments" localSheetId="1">MATCH(0.01,End_Bal,-1)+1</definedName>
    <definedName name="Number_of_Payments" localSheetId="2">MATCH(0.01,End_Bal,-1)+1</definedName>
    <definedName name="Number_of_Payments" localSheetId="3">MATCH(0.01,End_Bal,-1)+1</definedName>
    <definedName name="Number_of_Payments">MATCH(0.01,End_Bal,-1)+1</definedName>
    <definedName name="oblig">#REF!</definedName>
    <definedName name="Payment_Date" localSheetId="1">DATE(YEAR(Loan_Start),MONTH(Loan_Start)+Payment_Number,DAY(Loan_Start))</definedName>
    <definedName name="Payment_Date" localSheetId="2">DATE(YEAR(Loan_Start),MONTH(Loan_Start)+Payment_Number,DAY(Loan_Start))</definedName>
    <definedName name="Payment_Date" localSheetId="3">DATE(YEAR(Loan_Start),MONTH(Loan_Start)+Payment_Number,DAY(Loan_Start))</definedName>
    <definedName name="Payment_Date">DATE(YEAR(Loan_Start),MONTH(Loan_Start)+Payment_Number,DAY(Loan_Start))</definedName>
    <definedName name="Print">[11]Code!#REF!</definedName>
    <definedName name="Print_Area_Reset" localSheetId="1">OFFSET(Full_Print,0,0,Last_Row)</definedName>
    <definedName name="Print_Area_Reset" localSheetId="2">OFFSET(Full_Print,0,0,Last_Row)</definedName>
    <definedName name="Print_Area_Reset" localSheetId="3">OFFSET(Full_Print,0,0,Last_Row)</definedName>
    <definedName name="Print_Area_Reset">OFFSET(Full_Print,0,0,Last_Row)</definedName>
    <definedName name="PrintDebtQ1">[4]Rollup!$D$78:$AU$262</definedName>
    <definedName name="PrintDebtQ2">'[7]Cash Flows'!$D$166:$AU$262</definedName>
    <definedName name="PrintDebtY1">[4]Rollup!$D$78:$BF$262</definedName>
    <definedName name="printDebtY2">'[7]Cash Flows'!$D$166:$BF$262</definedName>
    <definedName name="PrintFCPRQ">[4]Rollup!$A$349:$AU$391</definedName>
    <definedName name="PrintFCPRY">[4]Rollup!$A$349:$BF$391</definedName>
    <definedName name="PrintTaxQ">[4]Rollup!$D$282:$AU$340</definedName>
    <definedName name="PrintTaxY">[4]Rollup!$D$282:$BF$340</definedName>
    <definedName name="PrintULQ">[4]Rollup!$A$1:$AU$73</definedName>
    <definedName name="PrintULY">[4]Rollup!$A$1:$BF$73</definedName>
    <definedName name="Profit">#REF!</definedName>
    <definedName name="Prorata">13*(12/12)</definedName>
    <definedName name="Prorata_f_pension">13*(9/12)</definedName>
    <definedName name="PS">'[21]Calculs Sal.'!#REF!</definedName>
    <definedName name="refb.">#REF!</definedName>
    <definedName name="Refurbishement">[7]Market!$G$5</definedName>
    <definedName name="Rent_Comps">[7]Market!$B$57:$K$61</definedName>
    <definedName name="Rental_stream">#REF!</definedName>
    <definedName name="Rental_Stream_">[17]Ten!$AX$2:$BN$30</definedName>
    <definedName name="Rental_stream_analysis__Including_reversion_to_market_and_ISTAT">#REF!</definedName>
    <definedName name="repères">'[3]TRI détaillé'!$B$9:$D$9</definedName>
    <definedName name="Repo_debt" hidden="1">[22]Hyp_Asset!$D$48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rt" localSheetId="1" hidden="1">{"'Feuil1'!$A$1:$Y$50"}</definedName>
    <definedName name="rrt" localSheetId="2" hidden="1">{"'Feuil1'!$A$1:$Y$50"}</definedName>
    <definedName name="rrt" localSheetId="3" hidden="1">{"'Feuil1'!$A$1:$Y$50"}</definedName>
    <definedName name="rrt" hidden="1">{"'Feuil1'!$A$1:$Y$50"}</definedName>
    <definedName name="Sale_Comps">[7]Market!$B$74:$K$76</definedName>
    <definedName name="Sale_Method">[7]Strategy!$I$33</definedName>
    <definedName name="Sale_Tax">[7]Strategy!$M$33</definedName>
    <definedName name="Sale1">[7]Strategy!$H$33:$O$33</definedName>
    <definedName name="Sale2">[7]Strategy!$Q$33:$R$33</definedName>
    <definedName name="Sales">[7]Strategy!$H$53:$H$252</definedName>
    <definedName name="scenario">[9]Dashboard!$E$6</definedName>
    <definedName name="Seller">[7]Market!$K$6</definedName>
    <definedName name="sencount" hidden="1">1</definedName>
    <definedName name="Sensi_Ref">'[4]Change Settings'!$U$46:$Z$75</definedName>
    <definedName name="ServCh.">#REF!</definedName>
    <definedName name="SIG_CONTROLE" hidden="1">#REF!</definedName>
    <definedName name="SIG_DERNIERECOLONNE" hidden="1">#REF!</definedName>
    <definedName name="SIG_LG11_firstLine" hidden="1">#REF!</definedName>
    <definedName name="SIG_LG11_H349" hidden="1">#REF!</definedName>
    <definedName name="SIG_LG11_H353" hidden="1">#REF!</definedName>
    <definedName name="SIG_LG11_H354" hidden="1">#REF!</definedName>
    <definedName name="SIG_LG11_H357" hidden="1">#REF!</definedName>
    <definedName name="SIG_LG11_H358" hidden="1">#REF!</definedName>
    <definedName name="SIG_LG11_H359" hidden="1">#REF!</definedName>
    <definedName name="SIG_LG11_H388" hidden="1">#REF!</definedName>
    <definedName name="SIG_LG11_H395" hidden="1">#REF!</definedName>
    <definedName name="SIG_LG11_IsControlOK" hidden="1">#REF!</definedName>
    <definedName name="SIG_LG11_lastLine" hidden="1">#REF!</definedName>
    <definedName name="SIG_LG11_ListeRangeMontant" hidden="1">#REF!</definedName>
    <definedName name="SIG_LG11_TITLECOL" hidden="1">#REF!</definedName>
    <definedName name="SIG_LG11_TITLELINE" hidden="1">#REF!</definedName>
    <definedName name="SIG_PTBD_LG11" hidden="1">#REF!</definedName>
    <definedName name="SIG_PTHG_LG11" hidden="1">#REF!</definedName>
    <definedName name="Sinking">[7]Strategy!$I$24</definedName>
    <definedName name="Société2">'[11]Liste sociétés'!$A$1:$C$41</definedName>
    <definedName name="Société5">#REF!</definedName>
    <definedName name="SOUS_DOMAINES">[15]Feuil1!$B$2:$B$6</definedName>
    <definedName name="sss" localSheetId="1" hidden="1">{#N/A,#N/A,FALSE,"param";#N/A,#N/A,FALSE,"SCI";#N/A,#N/A,FALSE,"credit"}</definedName>
    <definedName name="sss" localSheetId="2" hidden="1">{#N/A,#N/A,FALSE,"param";#N/A,#N/A,FALSE,"SCI";#N/A,#N/A,FALSE,"credit"}</definedName>
    <definedName name="sss" localSheetId="3" hidden="1">{#N/A,#N/A,FALSE,"param";#N/A,#N/A,FALSE,"SCI";#N/A,#N/A,FALSE,"credit"}</definedName>
    <definedName name="sss" hidden="1">{#N/A,#N/A,FALSE,"param";#N/A,#N/A,FALSE,"SCI";#N/A,#N/A,FALSE,"credit"}</definedName>
    <definedName name="Start_Date">[7]Rent!$I$1</definedName>
    <definedName name="Strategy_Times">[7]Strategy!$AC$14:$BQ$14</definedName>
    <definedName name="Surface_Totale">[7]Rent!$L$321</definedName>
    <definedName name="Surloyerbis">[23]Rollup!$G$12:$AU$24</definedName>
    <definedName name="SwapCurveArea1">'[7]Cash Flows'!$S$108:$S$109</definedName>
    <definedName name="SwapCurveArea10">'[7]Cash Flows'!$AB$108:$AB$109</definedName>
    <definedName name="SwapCurveArea2">'[7]Cash Flows'!$T$108:$T$109</definedName>
    <definedName name="SwapCurveArea3">'[7]Cash Flows'!$U$108:$U$109</definedName>
    <definedName name="SwapCurveArea4">'[7]Cash Flows'!$V$108:$V$109</definedName>
    <definedName name="SwapCurveArea5">'[7]Cash Flows'!$W$108:$W$109</definedName>
    <definedName name="SwapCurveArea6">'[7]Cash Flows'!$X$108:$X$109</definedName>
    <definedName name="SwapCurveArea7">'[7]Cash Flows'!$Y$108:$Y$109</definedName>
    <definedName name="SwapCurveArea8">'[7]Cash Flows'!$Z$108:$Z$109</definedName>
    <definedName name="SwapCurveArea9">'[7]Cash Flows'!$AA$108:$AA$109</definedName>
    <definedName name="SwapData1">'[7]Cash Flows'!$E$7</definedName>
    <definedName name="SwapData10">'[7]Cash Flows'!$E$20</definedName>
    <definedName name="SwapData11">'[7]Cash Flows'!$E$26</definedName>
    <definedName name="SwapData12">'[7]Cash Flows'!$E$29</definedName>
    <definedName name="SwapData13">'[7]Cash Flows'!$E$36</definedName>
    <definedName name="SwapData14">'[7]Cash Flows'!$E$37</definedName>
    <definedName name="SwapData15">'[7]Cash Flows'!$E$45</definedName>
    <definedName name="SwapData16">'[7]Cash Flows'!$E$46</definedName>
    <definedName name="SwapData17">'[7]Cash Flows'!$E$351</definedName>
    <definedName name="SwapData18">'[7]Cash Flows'!$E$48</definedName>
    <definedName name="SwapData19">'[7]Cash Flows'!$E$50</definedName>
    <definedName name="SwapData2">'[7]Cash Flows'!$E$8</definedName>
    <definedName name="SwapData20">'[7]Cash Flows'!$E$51</definedName>
    <definedName name="SwapData21">'[7]Cash Flows'!$E$60</definedName>
    <definedName name="SwapData22">'[7]Cash Flows'!$E$61</definedName>
    <definedName name="SwapData23">'[7]Cash Flows'!$E$62</definedName>
    <definedName name="SwapData24">'[7]Cash Flows'!$E$81</definedName>
    <definedName name="SwapData25">'[7]Cash Flows'!$E$82</definedName>
    <definedName name="SwapData26">'[7]Cash Flows'!$E$84</definedName>
    <definedName name="SwapData27">'[7]Cash Flows'!$E$85</definedName>
    <definedName name="SwapData28">'[7]Cash Flows'!$E$96</definedName>
    <definedName name="SwapData29">'[7]Cash Flows'!$E$99</definedName>
    <definedName name="SwapData3">'[7]Cash Flows'!$E$12</definedName>
    <definedName name="SwapData30">'[7]Cash Flows'!$E$100</definedName>
    <definedName name="SwapData31">'[7]Cash Flows'!$E$101</definedName>
    <definedName name="SwapData32">'[7]Cash Flows'!$E$102</definedName>
    <definedName name="SwapData33">'[7]Cash Flows'!$E$103</definedName>
    <definedName name="SwapData34">'[7]Cash Flows'!$E$108</definedName>
    <definedName name="SwapData35">'[7]Cash Flows'!$E$109</definedName>
    <definedName name="SwapData36">'[7]Cash Flows'!$E$111</definedName>
    <definedName name="SwapData37">'[7]Cash Flows'!$E$112</definedName>
    <definedName name="SwapData38">'[7]Cash Flows'!$E$123</definedName>
    <definedName name="SwapData39">'[7]Cash Flows'!$E$127</definedName>
    <definedName name="SwapData4">'[7]Cash Flows'!$E$13</definedName>
    <definedName name="SwapData40">'[7]Cash Flows'!$E$128</definedName>
    <definedName name="SwapData41">'[7]Cash Flows'!$E$129</definedName>
    <definedName name="SwapData42">'[7]Cash Flows'!$E$130</definedName>
    <definedName name="SwapData43">'[7]Cash Flows'!$E$131</definedName>
    <definedName name="SwapData44">'[7]Cash Flows'!$E$132</definedName>
    <definedName name="SwapData45">'[7]Cash Flows'!$E$137</definedName>
    <definedName name="SwapData46">'[7]Cash Flows'!$E$138</definedName>
    <definedName name="SwapData47">'[7]Cash Flows'!$E$140</definedName>
    <definedName name="SwapData48">'[7]Cash Flows'!$E$141</definedName>
    <definedName name="SwapData49">'[7]Cash Flows'!$E$152</definedName>
    <definedName name="SwapData5">'[7]Cash Flows'!$E$14</definedName>
    <definedName name="SwapData50">'[7]Cash Flows'!$E$156</definedName>
    <definedName name="SwapData51">'[7]Cash Flows'!$E$157</definedName>
    <definedName name="SwapData52">'[7]Cash Flows'!$E$158</definedName>
    <definedName name="SwapData53">'[7]Cash Flows'!$E$159</definedName>
    <definedName name="SwapData54">'[7]Cash Flows'!$E$160</definedName>
    <definedName name="SwapData55">'[7]Cash Flows'!$E$161</definedName>
    <definedName name="SwapData56">'[7]Cash Flows'!$E$166</definedName>
    <definedName name="SwapData57">'[7]Cash Flows'!$E$167</definedName>
    <definedName name="SwapData58">'[7]Cash Flows'!$E$169</definedName>
    <definedName name="SwapData59">'[7]Cash Flows'!$E$170</definedName>
    <definedName name="SwapData6">'[7]Cash Flows'!$E$15</definedName>
    <definedName name="SwapData60">'[7]Cash Flows'!$E$181</definedName>
    <definedName name="SwapData61">'[7]Cash Flows'!$E$184</definedName>
    <definedName name="SwapData62">'[7]Cash Flows'!$E$185</definedName>
    <definedName name="SwapData63">'[7]Cash Flows'!$E$186</definedName>
    <definedName name="SwapData64">'[7]Cash Flows'!$E$187</definedName>
    <definedName name="SwapData65">'[7]Cash Flows'!$E$188</definedName>
    <definedName name="SwapData66">'[7]Cash Flows'!$E$193</definedName>
    <definedName name="SwapData67">'[7]Cash Flows'!$E$194</definedName>
    <definedName name="SwapData68">'[7]Cash Flows'!$E$196</definedName>
    <definedName name="SwapData69">'[7]Cash Flows'!$E$197</definedName>
    <definedName name="SwapData7">'[7]Cash Flows'!$E$16</definedName>
    <definedName name="SwapData70">'[7]Cash Flows'!$E$206</definedName>
    <definedName name="SwapData71">'[7]Cash Flows'!$E$210</definedName>
    <definedName name="SwapData72">'[7]Cash Flows'!$E$211</definedName>
    <definedName name="SwapData73">'[7]Cash Flows'!$E$212</definedName>
    <definedName name="SwapData74">'[7]Cash Flows'!$E$213</definedName>
    <definedName name="SwapData75">'[7]Cash Flows'!$E$214</definedName>
    <definedName name="SwapData76">'[7]Cash Flows'!$E$286</definedName>
    <definedName name="SwapData77">'[7]Cash Flows'!$E$287</definedName>
    <definedName name="SwapData78">'[7]Cash Flows'!$E$294</definedName>
    <definedName name="SwapData79">'[7]Cash Flows'!$E$295</definedName>
    <definedName name="SwapData8">'[7]Cash Flows'!$E$17</definedName>
    <definedName name="SwapData80">'[7]Cash Flows'!$E$296</definedName>
    <definedName name="SwapData81">'[7]Cash Flows'!$E$64</definedName>
    <definedName name="SwapData82">'[7]Cash Flows'!$E$297</definedName>
    <definedName name="SwapData83">'[7]Cash Flows'!$E$298</definedName>
    <definedName name="SwapData84">'[7]Cash Flows'!$E$299</definedName>
    <definedName name="SwapData85">'[7]Cash Flows'!$E$301</definedName>
    <definedName name="SwapData86">'[7]Cash Flows'!$E$302</definedName>
    <definedName name="SwapData87">'[7]Cash Flows'!$E$303</definedName>
    <definedName name="SwapData88">'[7]Cash Flows'!$E$23</definedName>
    <definedName name="SwapData89">'[7]Cash Flows'!$E$218</definedName>
    <definedName name="SwapData9">'[7]Cash Flows'!$E$18</definedName>
    <definedName name="SwapData90">'[7]Cash Flows'!$E$224</definedName>
    <definedName name="SwapData91">'[7]Cash Flows'!$E$226</definedName>
    <definedName name="SwapData92">'[7]Cash Flows'!$E$227</definedName>
    <definedName name="SwapData93">'[7]Cash Flows'!$E$228</definedName>
    <definedName name="SwapData94">'[7]Cash Flows'!$E$229</definedName>
    <definedName name="SwapData95">'[7]Cash Flows'!$E$230</definedName>
    <definedName name="SwapData96">'[7]Cash Flows'!$E$231</definedName>
    <definedName name="SwapData97">'[7]Cash Flows'!$E$232</definedName>
    <definedName name="SwapData98">'[7]Cash Flows'!$E$372</definedName>
    <definedName name="t">[24]Tenancy!#REF!</definedName>
    <definedName name="Target_IRR">[4]Rollup!$B$1</definedName>
    <definedName name="target_return">[9]Hyp_Platform!$E$15</definedName>
    <definedName name="Taux">#REF!</definedName>
    <definedName name="TaxRow">'[7]Cash Flows'!$E$282</definedName>
    <definedName name="Tenancy">#REF!</definedName>
    <definedName name="Tenant_rollover">#REF!</definedName>
    <definedName name="Tenant_rollover__landlord_s_option_to_break">#REF!</definedName>
    <definedName name="tenor">[9]Hyp_Platform!#REF!</definedName>
    <definedName name="terminal">[9]Hyp_Platform!$E$17</definedName>
    <definedName name="Test1" hidden="1">IF(COUNTA([25]Cov!$A$9:$A1048576)=0,0,INDEX([25]Cov!$A$9:$A1048576,MATCH(ROW([25]Cov!$A1048576),[25]Cov!$A$9:$A1048576,TRUE)))+1</definedName>
    <definedName name="Times">[7]Rent!$BH$33:$CV$33</definedName>
    <definedName name="tot.oblig">#REF!</definedName>
    <definedName name="TR">'[21]Calculs Sal.'!#REF!</definedName>
    <definedName name="Turnover_performance">#REF!</definedName>
    <definedName name="Turnover_Projections">#REF!</definedName>
    <definedName name="TVA">#REF!</definedName>
    <definedName name="TYPOLOGIE">[15]Feuil1!$C$2:$C$15</definedName>
    <definedName name="UL_IRR">'[7]Cash Flows'!$E$73</definedName>
    <definedName name="ULCFRow">'[7]Cash Flows'!$E$71</definedName>
    <definedName name="UNI_AA_VERSION" hidden="1">"150.2.0"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10R314C10" hidden="1">[26]Cov!$J$314</definedName>
    <definedName name="UNIFORMANCES10R314C12" hidden="1">[26]Cov!$L$314</definedName>
    <definedName name="UNIFORMANCES10R314C14" hidden="1">[26]Cov!$N$314</definedName>
    <definedName name="UNIFORMANCES10R314C22" hidden="1">[26]Cov!$V$314</definedName>
    <definedName name="UNIFORMANCES10R314C24" hidden="1">[26]Cov!$X$314</definedName>
    <definedName name="UNIFORMANCES10R314C26" hidden="1">[26]Cov!$Z$314</definedName>
    <definedName name="UNIFORMANCES10R314C30" hidden="1">[26]Cov!$AD$314</definedName>
    <definedName name="UNIFORMANCES10R314C4" hidden="1">[26]Cov!$D$314</definedName>
    <definedName name="UNIFORMANCES10R314C6" hidden="1">[26]Cov!$F$314</definedName>
    <definedName name="UNIFORMANCES10R314C8" hidden="1">[26]Cov!$H$314</definedName>
    <definedName name="UNIFORMANCES10R315C10" hidden="1">[26]Cov!$J$315</definedName>
    <definedName name="UNIFORMANCES10R315C12" hidden="1">[26]Cov!$L$315</definedName>
    <definedName name="UNIFORMANCES10R315C14" hidden="1">[26]Cov!$N$315</definedName>
    <definedName name="UNIFORMANCES10R315C22" hidden="1">[26]Cov!$V$315</definedName>
    <definedName name="UNIFORMANCES10R315C24" hidden="1">[26]Cov!$X$315</definedName>
    <definedName name="UNIFORMANCES10R315C26" hidden="1">[26]Cov!$Z$315</definedName>
    <definedName name="UNIFORMANCES10R315C30" hidden="1">[26]Cov!$AD$315</definedName>
    <definedName name="UNIFORMANCES10R315C4" hidden="1">[26]Cov!$D$315</definedName>
    <definedName name="UNIFORMANCES10R315C6" hidden="1">[26]Cov!$F$315</definedName>
    <definedName name="UNIFORMANCES10R315C8" hidden="1">[26]Cov!$H$315</definedName>
    <definedName name="UNIFORMANCES11R7454C10" hidden="1">[26]Cov!$J$7454</definedName>
    <definedName name="UNIFORMANCES11R7454C12" hidden="1">[26]Cov!$L$7454</definedName>
    <definedName name="UNIFORMANCES11R7454C14" hidden="1">[26]Cov!$N$7454</definedName>
    <definedName name="UNIFORMANCES11R7454C31" hidden="1">[26]Cov!$AE$7454</definedName>
    <definedName name="UNIFORMANCES11R7454C39" hidden="1">[26]Cov!$AM$7454</definedName>
    <definedName name="UNIFORMANCES11R7454C4" hidden="1">[26]Cov!$D$7454</definedName>
    <definedName name="UNIFORMANCES11R7454C40" hidden="1">[26]Cov!$AN$7454</definedName>
    <definedName name="UNIFORMANCES11R7454C41" hidden="1">[26]Cov!$AO$7454</definedName>
    <definedName name="UNIFORMANCES11R7454C42" hidden="1">[26]Cov!$AP$7454</definedName>
    <definedName name="UNIFORMANCES11R7454C44" hidden="1">[26]Cov!$AR$7454</definedName>
    <definedName name="UNIFORMANCES11R7454C6" hidden="1">[26]Cov!$F$7454</definedName>
    <definedName name="UNIFORMANCES11R7454C8" hidden="1">[26]Cov!$H$7454</definedName>
    <definedName name="UNIFORMANCES11R7455C10" hidden="1">[26]Cov!$J$7455</definedName>
    <definedName name="UNIFORMANCES11R7455C12" hidden="1">[26]Cov!$L$7455</definedName>
    <definedName name="UNIFORMANCES11R7455C14" hidden="1">[26]Cov!$N$7455</definedName>
    <definedName name="UNIFORMANCES11R7455C31" hidden="1">[26]Cov!$AE$7455</definedName>
    <definedName name="UNIFORMANCES11R7455C39" hidden="1">[26]Cov!$AM$7455</definedName>
    <definedName name="UNIFORMANCES11R7455C4" hidden="1">[26]Cov!$D$7455</definedName>
    <definedName name="UNIFORMANCES11R7455C40" hidden="1">[26]Cov!$AN$7455</definedName>
    <definedName name="UNIFORMANCES11R7455C41" hidden="1">[26]Cov!$AO$7455</definedName>
    <definedName name="UNIFORMANCES11R7455C42" hidden="1">[26]Cov!$AP$7455</definedName>
    <definedName name="UNIFORMANCES11R7455C44" hidden="1">[26]Cov!$AR$7455</definedName>
    <definedName name="UNIFORMANCES11R7455C6" hidden="1">[26]Cov!$F$7455</definedName>
    <definedName name="UNIFORMANCES11R7455C8" hidden="1">[26]Cov!$H$7455</definedName>
    <definedName name="UNIFORMANCES11R7456C10" hidden="1">[26]Cov!$J$7456</definedName>
    <definedName name="UNIFORMANCES11R7456C12" hidden="1">[26]Cov!$L$7456</definedName>
    <definedName name="UNIFORMANCES11R7456C14" hidden="1">[26]Cov!$N$7456</definedName>
    <definedName name="UNIFORMANCES11R7456C31" hidden="1">[26]Cov!$AE$7456</definedName>
    <definedName name="UNIFORMANCES11R7456C39" hidden="1">[26]Cov!$AM$7456</definedName>
    <definedName name="UNIFORMANCES11R7456C4" hidden="1">[26]Cov!$D$7456</definedName>
    <definedName name="UNIFORMANCES11R7456C40" hidden="1">[26]Cov!$AN$7456</definedName>
    <definedName name="UNIFORMANCES11R7456C41" hidden="1">[26]Cov!$AO$7456</definedName>
    <definedName name="UNIFORMANCES11R7456C42" hidden="1">[26]Cov!$AP$7456</definedName>
    <definedName name="UNIFORMANCES11R7456C44" hidden="1">[26]Cov!$AR$7456</definedName>
    <definedName name="UNIFORMANCES11R7456C6" hidden="1">[26]Cov!$F$7456</definedName>
    <definedName name="UNIFORMANCES11R7456C8" hidden="1">[26]Cov!$H$7456</definedName>
    <definedName name="UNIFORMANCES11R7457C10" hidden="1">[26]Cov!$J$7457</definedName>
    <definedName name="UNIFORMANCES11R7457C12" hidden="1">[26]Cov!$L$7457</definedName>
    <definedName name="UNIFORMANCES11R7457C14" hidden="1">[26]Cov!$N$7457</definedName>
    <definedName name="UNIFORMANCES11R7457C31" hidden="1">[26]Cov!$AE$7457</definedName>
    <definedName name="UNIFORMANCES11R7457C39" hidden="1">[26]Cov!$AM$7457</definedName>
    <definedName name="UNIFORMANCES11R7457C4" hidden="1">[26]Cov!$D$7457</definedName>
    <definedName name="UNIFORMANCES11R7457C40" hidden="1">[26]Cov!$AN$7457</definedName>
    <definedName name="UNIFORMANCES11R7457C41" hidden="1">[26]Cov!$AO$7457</definedName>
    <definedName name="UNIFORMANCES11R7457C42" hidden="1">[26]Cov!$AP$7457</definedName>
    <definedName name="UNIFORMANCES11R7457C44" hidden="1">[26]Cov!$AR$7457</definedName>
    <definedName name="UNIFORMANCES11R7457C6" hidden="1">[26]Cov!$F$7457</definedName>
    <definedName name="UNIFORMANCES11R7457C8" hidden="1">[26]Cov!$H$7457</definedName>
    <definedName name="UNIFORMANCES11R7458C10" hidden="1">[26]Cov!$J$7458</definedName>
    <definedName name="UNIFORMANCES11R7458C12" hidden="1">[26]Cov!$L$7458</definedName>
    <definedName name="UNIFORMANCES11R7458C14" hidden="1">[26]Cov!$N$7458</definedName>
    <definedName name="UNIFORMANCES11R7458C31" hidden="1">[26]Cov!$AE$7458</definedName>
    <definedName name="UNIFORMANCES11R7458C39" hidden="1">[26]Cov!$AM$7458</definedName>
    <definedName name="UNIFORMANCES11R7458C4" hidden="1">[26]Cov!$D$7458</definedName>
    <definedName name="UNIFORMANCES11R7458C40" hidden="1">[26]Cov!$AN$7458</definedName>
    <definedName name="UNIFORMANCES11R7458C41" hidden="1">[26]Cov!$AO$7458</definedName>
    <definedName name="UNIFORMANCES11R7458C42" hidden="1">[26]Cov!$AP$7458</definedName>
    <definedName name="UNIFORMANCES11R7458C44" hidden="1">[26]Cov!$AR$7458</definedName>
    <definedName name="UNIFORMANCES11R7458C6" hidden="1">[26]Cov!$F$7458</definedName>
    <definedName name="UNIFORMANCES11R7458C8" hidden="1">[26]Cov!$H$7458</definedName>
    <definedName name="UNIFORMANCES11R7459C10" hidden="1">[26]Cov!$J$7459</definedName>
    <definedName name="UNIFORMANCES11R7459C12" hidden="1">[26]Cov!$L$7459</definedName>
    <definedName name="UNIFORMANCES11R7459C14" hidden="1">[26]Cov!$N$7459</definedName>
    <definedName name="UNIFORMANCES11R7459C31" hidden="1">[26]Cov!$AE$7459</definedName>
    <definedName name="UNIFORMANCES11R7459C39" hidden="1">[26]Cov!$AM$7459</definedName>
    <definedName name="UNIFORMANCES11R7459C4" hidden="1">[26]Cov!$D$7459</definedName>
    <definedName name="UNIFORMANCES11R7459C40" hidden="1">[26]Cov!$AN$7459</definedName>
    <definedName name="UNIFORMANCES11R7459C41" hidden="1">[26]Cov!$AO$7459</definedName>
    <definedName name="UNIFORMANCES11R7459C42" hidden="1">[26]Cov!$AP$7459</definedName>
    <definedName name="UNIFORMANCES11R7459C44" hidden="1">[26]Cov!$AR$7459</definedName>
    <definedName name="UNIFORMANCES11R7459C6" hidden="1">[26]Cov!$F$7459</definedName>
    <definedName name="UNIFORMANCES11R7459C8" hidden="1">[26]Cov!$H$7459</definedName>
    <definedName name="UNIFORMANCES11R7460C10" hidden="1">[26]Cov!$J$7460</definedName>
    <definedName name="UNIFORMANCES11R7460C12" hidden="1">[26]Cov!$L$7460</definedName>
    <definedName name="UNIFORMANCES11R7460C14" hidden="1">[26]Cov!$N$7460</definedName>
    <definedName name="UNIFORMANCES11R7460C31" hidden="1">[26]Cov!$AE$7460</definedName>
    <definedName name="UNIFORMANCES11R7460C39" hidden="1">[26]Cov!$AM$7460</definedName>
    <definedName name="UNIFORMANCES11R7460C4" hidden="1">[26]Cov!$D$7460</definedName>
    <definedName name="UNIFORMANCES11R7460C40" hidden="1">[26]Cov!$AN$7460</definedName>
    <definedName name="UNIFORMANCES11R7460C41" hidden="1">[26]Cov!$AO$7460</definedName>
    <definedName name="UNIFORMANCES11R7460C42" hidden="1">[26]Cov!$AP$7460</definedName>
    <definedName name="UNIFORMANCES11R7460C44" hidden="1">[26]Cov!$AR$7460</definedName>
    <definedName name="UNIFORMANCES11R7460C6" hidden="1">[26]Cov!$F$7460</definedName>
    <definedName name="UNIFORMANCES11R7460C8" hidden="1">[26]Cov!$H$7460</definedName>
    <definedName name="UNIFORMANCES11R7461C10" hidden="1">[26]Cov!$J$7461</definedName>
    <definedName name="UNIFORMANCES11R7461C12" hidden="1">[26]Cov!$L$7461</definedName>
    <definedName name="UNIFORMANCES11R7461C14" hidden="1">[26]Cov!$N$7461</definedName>
    <definedName name="UNIFORMANCES11R7461C31" hidden="1">[26]Cov!$AE$7461</definedName>
    <definedName name="UNIFORMANCES11R7461C39" hidden="1">[26]Cov!$AM$7461</definedName>
    <definedName name="UNIFORMANCES11R7461C4" hidden="1">[26]Cov!$D$7461</definedName>
    <definedName name="UNIFORMANCES11R7461C40" hidden="1">[26]Cov!$AN$7461</definedName>
    <definedName name="UNIFORMANCES11R7461C41" hidden="1">[26]Cov!$AO$7461</definedName>
    <definedName name="UNIFORMANCES11R7461C42" hidden="1">[26]Cov!$AP$7461</definedName>
    <definedName name="UNIFORMANCES11R7461C44" hidden="1">[26]Cov!$AR$7461</definedName>
    <definedName name="UNIFORMANCES11R7461C6" hidden="1">[26]Cov!$F$7461</definedName>
    <definedName name="UNIFORMANCES11R7461C8" hidden="1">[26]Cov!$H$7461</definedName>
    <definedName name="UNIFORMANCES11R7462C10" hidden="1">[26]Cov!$J$7462</definedName>
    <definedName name="UNIFORMANCES11R7462C12" hidden="1">[26]Cov!$L$7462</definedName>
    <definedName name="UNIFORMANCES11R7462C14" hidden="1">[26]Cov!$N$7462</definedName>
    <definedName name="UNIFORMANCES11R7462C31" hidden="1">[26]Cov!$AE$7462</definedName>
    <definedName name="UNIFORMANCES11R7462C39" hidden="1">[26]Cov!$AM$7462</definedName>
    <definedName name="UNIFORMANCES11R7462C4" hidden="1">[26]Cov!$D$7462</definedName>
    <definedName name="UNIFORMANCES11R7462C40" hidden="1">[26]Cov!$AN$7462</definedName>
    <definedName name="UNIFORMANCES11R7462C41" hidden="1">[26]Cov!$AO$7462</definedName>
    <definedName name="UNIFORMANCES11R7462C42" hidden="1">[26]Cov!$AP$7462</definedName>
    <definedName name="UNIFORMANCES11R7462C44" hidden="1">[26]Cov!$AR$7462</definedName>
    <definedName name="UNIFORMANCES11R7462C6" hidden="1">[26]Cov!$F$7462</definedName>
    <definedName name="UNIFORMANCES11R7462C8" hidden="1">[26]Cov!$H$7462</definedName>
    <definedName name="UNIFORMANCES11R7463C10" hidden="1">[26]Cov!$J$7463</definedName>
    <definedName name="UNIFORMANCES11R7463C12" hidden="1">[26]Cov!$L$7463</definedName>
    <definedName name="UNIFORMANCES11R7463C14" hidden="1">[26]Cov!$N$7463</definedName>
    <definedName name="UNIFORMANCES11R7463C31" hidden="1">[26]Cov!$AE$7463</definedName>
    <definedName name="UNIFORMANCES11R7463C39" hidden="1">[26]Cov!$AM$7463</definedName>
    <definedName name="UNIFORMANCES11R7463C4" hidden="1">[26]Cov!$D$7463</definedName>
    <definedName name="UNIFORMANCES11R7463C40" hidden="1">[26]Cov!$AN$7463</definedName>
    <definedName name="UNIFORMANCES11R7463C41" hidden="1">[26]Cov!$AO$7463</definedName>
    <definedName name="UNIFORMANCES11R7463C42" hidden="1">[26]Cov!$AP$7463</definedName>
    <definedName name="UNIFORMANCES11R7463C44" hidden="1">[26]Cov!$AR$7463</definedName>
    <definedName name="UNIFORMANCES11R7463C6" hidden="1">[26]Cov!$F$7463</definedName>
    <definedName name="UNIFORMANCES11R7463C8" hidden="1">[26]Cov!$H$7463</definedName>
    <definedName name="UNIFORMANCES11R7464C10" hidden="1">[26]Cov!$J$7464</definedName>
    <definedName name="UNIFORMANCES11R7464C12" hidden="1">[26]Cov!$L$7464</definedName>
    <definedName name="UNIFORMANCES11R7464C14" hidden="1">[26]Cov!$N$7464</definedName>
    <definedName name="UNIFORMANCES11R7464C31" hidden="1">[26]Cov!$AE$7464</definedName>
    <definedName name="UNIFORMANCES11R7464C39" hidden="1">[26]Cov!$AM$7464</definedName>
    <definedName name="UNIFORMANCES11R7464C4" hidden="1">[26]Cov!$D$7464</definedName>
    <definedName name="UNIFORMANCES11R7464C40" hidden="1">[26]Cov!$AN$7464</definedName>
    <definedName name="UNIFORMANCES11R7464C41" hidden="1">[26]Cov!$AO$7464</definedName>
    <definedName name="UNIFORMANCES11R7464C42" hidden="1">[26]Cov!$AP$7464</definedName>
    <definedName name="UNIFORMANCES11R7464C44" hidden="1">[26]Cov!$AR$7464</definedName>
    <definedName name="UNIFORMANCES11R7464C6" hidden="1">[26]Cov!$F$7464</definedName>
    <definedName name="UNIFORMANCES11R7464C8" hidden="1">[26]Cov!$H$7464</definedName>
    <definedName name="UNIFORMANCES11R7465C10" hidden="1">[26]Cov!$J$7465</definedName>
    <definedName name="UNIFORMANCES11R7465C12" hidden="1">[26]Cov!$L$7465</definedName>
    <definedName name="UNIFORMANCES11R7465C14" hidden="1">[26]Cov!$N$7465</definedName>
    <definedName name="UNIFORMANCES11R7465C31" hidden="1">[26]Cov!$AE$7465</definedName>
    <definedName name="UNIFORMANCES11R7465C39" hidden="1">[26]Cov!$AM$7465</definedName>
    <definedName name="UNIFORMANCES11R7465C4" hidden="1">[26]Cov!$D$7465</definedName>
    <definedName name="UNIFORMANCES11R7465C40" hidden="1">[26]Cov!$AN$7465</definedName>
    <definedName name="UNIFORMANCES11R7465C41" hidden="1">[26]Cov!$AO$7465</definedName>
    <definedName name="UNIFORMANCES11R7465C42" hidden="1">[26]Cov!$AP$7465</definedName>
    <definedName name="UNIFORMANCES11R7465C44" hidden="1">[26]Cov!$AR$7465</definedName>
    <definedName name="UNIFORMANCES11R7465C6" hidden="1">[26]Cov!$F$7465</definedName>
    <definedName name="UNIFORMANCES11R7465C8" hidden="1">[26]Cov!$H$7465</definedName>
    <definedName name="UNIFORMANCES11R7466C10" hidden="1">[26]Cov!$J$7466</definedName>
    <definedName name="UNIFORMANCES11R7466C12" hidden="1">[26]Cov!$L$7466</definedName>
    <definedName name="UNIFORMANCES11R7466C14" hidden="1">[26]Cov!$N$7466</definedName>
    <definedName name="UNIFORMANCES11R7466C31" hidden="1">[26]Cov!$AE$7466</definedName>
    <definedName name="UNIFORMANCES11R7466C39" hidden="1">[26]Cov!$AM$7466</definedName>
    <definedName name="UNIFORMANCES11R7466C4" hidden="1">[26]Cov!$D$7466</definedName>
    <definedName name="UNIFORMANCES11R7466C40" hidden="1">[26]Cov!$AN$7466</definedName>
    <definedName name="UNIFORMANCES11R7466C41" hidden="1">[26]Cov!$AO$7466</definedName>
    <definedName name="UNIFORMANCES11R7466C42" hidden="1">[26]Cov!$AP$7466</definedName>
    <definedName name="UNIFORMANCES11R7466C44" hidden="1">[26]Cov!$AR$7466</definedName>
    <definedName name="UNIFORMANCES11R7466C6" hidden="1">[26]Cov!$F$7466</definedName>
    <definedName name="UNIFORMANCES11R7466C8" hidden="1">[26]Cov!$H$7466</definedName>
    <definedName name="UNIFORMANCES11R7467C10" hidden="1">[26]Cov!$J$7467</definedName>
    <definedName name="UNIFORMANCES11R7467C12" hidden="1">[26]Cov!$L$7467</definedName>
    <definedName name="UNIFORMANCES11R7467C14" hidden="1">[26]Cov!$N$7467</definedName>
    <definedName name="UNIFORMANCES11R7467C31" hidden="1">[26]Cov!$AE$7467</definedName>
    <definedName name="UNIFORMANCES11R7467C39" hidden="1">[26]Cov!$AM$7467</definedName>
    <definedName name="UNIFORMANCES11R7467C4" hidden="1">[26]Cov!$D$7467</definedName>
    <definedName name="UNIFORMANCES11R7467C40" hidden="1">[26]Cov!$AN$7467</definedName>
    <definedName name="UNIFORMANCES11R7467C41" hidden="1">[26]Cov!$AO$7467</definedName>
    <definedName name="UNIFORMANCES11R7467C42" hidden="1">[26]Cov!$AP$7467</definedName>
    <definedName name="UNIFORMANCES11R7467C44" hidden="1">[26]Cov!$AR$7467</definedName>
    <definedName name="UNIFORMANCES11R7467C6" hidden="1">[26]Cov!$F$7467</definedName>
    <definedName name="UNIFORMANCES11R7467C8" hidden="1">[26]Cov!$H$7467</definedName>
    <definedName name="UNIFORMANCES11R7468C10" hidden="1">[26]Cov!$J$7468</definedName>
    <definedName name="UNIFORMANCES11R7468C12" hidden="1">[26]Cov!$L$7468</definedName>
    <definedName name="UNIFORMANCES11R7468C14" hidden="1">[26]Cov!$N$7468</definedName>
    <definedName name="UNIFORMANCES11R7468C31" hidden="1">[26]Cov!$AE$7468</definedName>
    <definedName name="UNIFORMANCES11R7468C39" hidden="1">[26]Cov!$AM$7468</definedName>
    <definedName name="UNIFORMANCES11R7468C4" hidden="1">[26]Cov!$D$7468</definedName>
    <definedName name="UNIFORMANCES11R7468C40" hidden="1">[26]Cov!$AN$7468</definedName>
    <definedName name="UNIFORMANCES11R7468C41" hidden="1">[26]Cov!$AO$7468</definedName>
    <definedName name="UNIFORMANCES11R7468C42" hidden="1">[26]Cov!$AP$7468</definedName>
    <definedName name="UNIFORMANCES11R7468C44" hidden="1">[26]Cov!$AR$7468</definedName>
    <definedName name="UNIFORMANCES11R7468C6" hidden="1">[26]Cov!$F$7468</definedName>
    <definedName name="UNIFORMANCES11R7468C8" hidden="1">[26]Cov!$H$7468</definedName>
    <definedName name="UNIFORMANCES11R7469C10" hidden="1">[26]Cov!$J$7469</definedName>
    <definedName name="UNIFORMANCES11R7469C12" hidden="1">[26]Cov!$L$7469</definedName>
    <definedName name="UNIFORMANCES11R7469C14" hidden="1">[26]Cov!$N$7469</definedName>
    <definedName name="UNIFORMANCES11R7469C31" hidden="1">[26]Cov!$AE$7469</definedName>
    <definedName name="UNIFORMANCES11R7469C39" hidden="1">[26]Cov!$AM$7469</definedName>
    <definedName name="UNIFORMANCES11R7469C4" hidden="1">[26]Cov!$D$7469</definedName>
    <definedName name="UNIFORMANCES11R7469C40" hidden="1">[26]Cov!$AN$7469</definedName>
    <definedName name="UNIFORMANCES11R7469C41" hidden="1">[26]Cov!$AO$7469</definedName>
    <definedName name="UNIFORMANCES11R7469C42" hidden="1">[26]Cov!$AP$7469</definedName>
    <definedName name="UNIFORMANCES11R7469C44" hidden="1">[26]Cov!$AR$7469</definedName>
    <definedName name="UNIFORMANCES11R7469C6" hidden="1">[26]Cov!$F$7469</definedName>
    <definedName name="UNIFORMANCES11R7469C8" hidden="1">[26]Cov!$H$7469</definedName>
    <definedName name="UNIFORMANCES11R7470C10" hidden="1">[26]Cov!$J$7470</definedName>
    <definedName name="UNIFORMANCES11R7470C12" hidden="1">[26]Cov!$L$7470</definedName>
    <definedName name="UNIFORMANCES11R7470C14" hidden="1">[26]Cov!$N$7470</definedName>
    <definedName name="UNIFORMANCES11R7470C31" hidden="1">[26]Cov!$AE$7470</definedName>
    <definedName name="UNIFORMANCES11R7470C39" hidden="1">[26]Cov!$AM$7470</definedName>
    <definedName name="UNIFORMANCES11R7470C4" hidden="1">[26]Cov!$D$7470</definedName>
    <definedName name="UNIFORMANCES11R7470C40" hidden="1">[26]Cov!$AN$7470</definedName>
    <definedName name="UNIFORMANCES11R7470C41" hidden="1">[26]Cov!$AO$7470</definedName>
    <definedName name="UNIFORMANCES11R7470C42" hidden="1">[26]Cov!$AP$7470</definedName>
    <definedName name="UNIFORMANCES11R7470C44" hidden="1">[26]Cov!$AR$7470</definedName>
    <definedName name="UNIFORMANCES11R7470C6" hidden="1">[26]Cov!$F$7470</definedName>
    <definedName name="UNIFORMANCES11R7470C8" hidden="1">[26]Cov!$H$7470</definedName>
    <definedName name="UNIFORMANCES11R7471C10" hidden="1">[26]Cov!$J$7471</definedName>
    <definedName name="UNIFORMANCES11R7471C12" hidden="1">[26]Cov!$L$7471</definedName>
    <definedName name="UNIFORMANCES11R7471C14" hidden="1">[26]Cov!$N$7471</definedName>
    <definedName name="UNIFORMANCES11R7471C31" hidden="1">[26]Cov!$AE$7471</definedName>
    <definedName name="UNIFORMANCES11R7471C39" hidden="1">[26]Cov!$AM$7471</definedName>
    <definedName name="UNIFORMANCES11R7471C4" hidden="1">[26]Cov!$D$7471</definedName>
    <definedName name="UNIFORMANCES11R7471C40" hidden="1">[26]Cov!$AN$7471</definedName>
    <definedName name="UNIFORMANCES11R7471C41" hidden="1">[26]Cov!$AO$7471</definedName>
    <definedName name="UNIFORMANCES11R7471C42" hidden="1">[26]Cov!$AP$7471</definedName>
    <definedName name="UNIFORMANCES11R7471C44" hidden="1">[26]Cov!$AR$7471</definedName>
    <definedName name="UNIFORMANCES11R7471C6" hidden="1">[26]Cov!$F$7471</definedName>
    <definedName name="UNIFORMANCES11R7471C8" hidden="1">[26]Cov!$H$7471</definedName>
    <definedName name="UNIFORMANCES11R7472C10" hidden="1">[26]Cov!$J$7472</definedName>
    <definedName name="UNIFORMANCES11R7472C12" hidden="1">[26]Cov!$L$7472</definedName>
    <definedName name="UNIFORMANCES11R7472C14" hidden="1">[26]Cov!$N$7472</definedName>
    <definedName name="UNIFORMANCES11R7472C31" hidden="1">[26]Cov!$AE$7472</definedName>
    <definedName name="UNIFORMANCES11R7472C39" hidden="1">[26]Cov!$AM$7472</definedName>
    <definedName name="UNIFORMANCES11R7472C4" hidden="1">[26]Cov!$D$7472</definedName>
    <definedName name="UNIFORMANCES11R7472C40" hidden="1">[26]Cov!$AN$7472</definedName>
    <definedName name="UNIFORMANCES11R7472C41" hidden="1">[26]Cov!$AO$7472</definedName>
    <definedName name="UNIFORMANCES11R7472C42" hidden="1">[26]Cov!$AP$7472</definedName>
    <definedName name="UNIFORMANCES11R7472C44" hidden="1">[26]Cov!$AR$7472</definedName>
    <definedName name="UNIFORMANCES11R7472C6" hidden="1">[26]Cov!$F$7472</definedName>
    <definedName name="UNIFORMANCES11R7472C8" hidden="1">[26]Cov!$H$7472</definedName>
    <definedName name="UNIFORMANCES11R7473C10" hidden="1">[26]Cov!$J$7473</definedName>
    <definedName name="UNIFORMANCES11R7473C12" hidden="1">[26]Cov!$L$7473</definedName>
    <definedName name="UNIFORMANCES11R7473C14" hidden="1">[26]Cov!$N$7473</definedName>
    <definedName name="UNIFORMANCES11R7473C31" hidden="1">[26]Cov!$AE$7473</definedName>
    <definedName name="UNIFORMANCES11R7473C39" hidden="1">[26]Cov!$AM$7473</definedName>
    <definedName name="UNIFORMANCES11R7473C4" hidden="1">[26]Cov!$D$7473</definedName>
    <definedName name="UNIFORMANCES11R7473C40" hidden="1">[26]Cov!$AN$7473</definedName>
    <definedName name="UNIFORMANCES11R7473C41" hidden="1">[26]Cov!$AO$7473</definedName>
    <definedName name="UNIFORMANCES11R7473C42" hidden="1">[26]Cov!$AP$7473</definedName>
    <definedName name="UNIFORMANCES11R7473C44" hidden="1">[26]Cov!$AR$7473</definedName>
    <definedName name="UNIFORMANCES11R7473C6" hidden="1">[26]Cov!$F$7473</definedName>
    <definedName name="UNIFORMANCES11R7473C8" hidden="1">[26]Cov!$H$7473</definedName>
    <definedName name="UNIFORMANCES11R7474C10" hidden="1">[26]Cov!$J$7474</definedName>
    <definedName name="UNIFORMANCES11R7474C12" hidden="1">[26]Cov!$L$7474</definedName>
    <definedName name="UNIFORMANCES11R7474C14" hidden="1">[26]Cov!$N$7474</definedName>
    <definedName name="UNIFORMANCES11R7474C31" hidden="1">[26]Cov!$AE$7474</definedName>
    <definedName name="UNIFORMANCES11R7474C39" hidden="1">[26]Cov!$AM$7474</definedName>
    <definedName name="UNIFORMANCES11R7474C4" hidden="1">[26]Cov!$D$7474</definedName>
    <definedName name="UNIFORMANCES11R7474C40" hidden="1">[26]Cov!$AN$7474</definedName>
    <definedName name="UNIFORMANCES11R7474C41" hidden="1">[26]Cov!$AO$7474</definedName>
    <definedName name="UNIFORMANCES11R7474C42" hidden="1">[26]Cov!$AP$7474</definedName>
    <definedName name="UNIFORMANCES11R7474C44" hidden="1">[26]Cov!$AR$7474</definedName>
    <definedName name="UNIFORMANCES11R7474C6" hidden="1">[26]Cov!$F$7474</definedName>
    <definedName name="UNIFORMANCES11R7474C8" hidden="1">[26]Cov!$H$7474</definedName>
    <definedName name="UNIFORMANCES11R7475C10" hidden="1">[26]Cov!$J$7475</definedName>
    <definedName name="UNIFORMANCES11R7475C12" hidden="1">[26]Cov!$L$7475</definedName>
    <definedName name="UNIFORMANCES11R7475C14" hidden="1">[26]Cov!$N$7475</definedName>
    <definedName name="UNIFORMANCES11R7475C31" hidden="1">[26]Cov!$AE$7475</definedName>
    <definedName name="UNIFORMANCES11R7475C39" hidden="1">[26]Cov!$AM$7475</definedName>
    <definedName name="UNIFORMANCES11R7475C4" hidden="1">[26]Cov!$D$7475</definedName>
    <definedName name="UNIFORMANCES11R7475C40" hidden="1">[26]Cov!$AN$7475</definedName>
    <definedName name="UNIFORMANCES11R7475C41" hidden="1">[26]Cov!$AO$7475</definedName>
    <definedName name="UNIFORMANCES11R7475C42" hidden="1">[26]Cov!$AP$7475</definedName>
    <definedName name="UNIFORMANCES11R7475C44" hidden="1">[26]Cov!$AR$7475</definedName>
    <definedName name="UNIFORMANCES11R7475C6" hidden="1">[26]Cov!$F$7475</definedName>
    <definedName name="UNIFORMANCES11R7475C8" hidden="1">[26]Cov!$H$7475</definedName>
    <definedName name="UNIFORMANCES11R7476C10" hidden="1">[26]Cov!$J$7476</definedName>
    <definedName name="UNIFORMANCES11R7476C12" hidden="1">[26]Cov!$L$7476</definedName>
    <definedName name="UNIFORMANCES11R7476C14" hidden="1">[26]Cov!$N$7476</definedName>
    <definedName name="UNIFORMANCES11R7476C31" hidden="1">[26]Cov!$AE$7476</definedName>
    <definedName name="UNIFORMANCES11R7476C39" hidden="1">[26]Cov!$AM$7476</definedName>
    <definedName name="UNIFORMANCES11R7476C4" hidden="1">[26]Cov!$D$7476</definedName>
    <definedName name="UNIFORMANCES11R7476C40" hidden="1">[26]Cov!$AN$7476</definedName>
    <definedName name="UNIFORMANCES11R7476C41" hidden="1">[26]Cov!$AO$7476</definedName>
    <definedName name="UNIFORMANCES11R7476C42" hidden="1">[26]Cov!$AP$7476</definedName>
    <definedName name="UNIFORMANCES11R7476C44" hidden="1">[26]Cov!$AR$7476</definedName>
    <definedName name="UNIFORMANCES11R7476C6" hidden="1">[26]Cov!$F$7476</definedName>
    <definedName name="UNIFORMANCES11R7476C8" hidden="1">[26]Cov!$H$7476</definedName>
    <definedName name="UNIFORMANCES11R7477C10" hidden="1">[26]Cov!$J$7477</definedName>
    <definedName name="UNIFORMANCES11R7477C12" hidden="1">[26]Cov!$L$7477</definedName>
    <definedName name="UNIFORMANCES11R7477C14" hidden="1">[26]Cov!$N$7477</definedName>
    <definedName name="UNIFORMANCES11R7477C31" hidden="1">[26]Cov!$AE$7477</definedName>
    <definedName name="UNIFORMANCES11R7477C39" hidden="1">[26]Cov!$AM$7477</definedName>
    <definedName name="UNIFORMANCES11R7477C4" hidden="1">[26]Cov!$D$7477</definedName>
    <definedName name="UNIFORMANCES11R7477C40" hidden="1">[26]Cov!$AN$7477</definedName>
    <definedName name="UNIFORMANCES11R7477C41" hidden="1">[26]Cov!$AO$7477</definedName>
    <definedName name="UNIFORMANCES11R7477C42" hidden="1">[26]Cov!$AP$7477</definedName>
    <definedName name="UNIFORMANCES11R7477C44" hidden="1">[26]Cov!$AR$7477</definedName>
    <definedName name="UNIFORMANCES11R7477C6" hidden="1">[26]Cov!$F$7477</definedName>
    <definedName name="UNIFORMANCES11R7477C8" hidden="1">[26]Cov!$H$7477</definedName>
    <definedName name="UNIFORMANCES11R7478C10" hidden="1">[26]Cov!$J$7478</definedName>
    <definedName name="UNIFORMANCES11R7478C12" hidden="1">[26]Cov!$L$7478</definedName>
    <definedName name="UNIFORMANCES11R7478C14" hidden="1">[26]Cov!$N$7478</definedName>
    <definedName name="UNIFORMANCES11R7478C31" hidden="1">[26]Cov!$AE$7478</definedName>
    <definedName name="UNIFORMANCES11R7478C39" hidden="1">[26]Cov!$AM$7478</definedName>
    <definedName name="UNIFORMANCES11R7478C4" hidden="1">[26]Cov!$D$7478</definedName>
    <definedName name="UNIFORMANCES11R7478C40" hidden="1">[26]Cov!$AN$7478</definedName>
    <definedName name="UNIFORMANCES11R7478C41" hidden="1">[26]Cov!$AO$7478</definedName>
    <definedName name="UNIFORMANCES11R7478C42" hidden="1">[26]Cov!$AP$7478</definedName>
    <definedName name="UNIFORMANCES11R7478C44" hidden="1">[26]Cov!$AR$7478</definedName>
    <definedName name="UNIFORMANCES11R7478C6" hidden="1">[26]Cov!$F$7478</definedName>
    <definedName name="UNIFORMANCES11R7478C8" hidden="1">[26]Cov!$H$7478</definedName>
    <definedName name="UNIFORMANCES12R314C108" hidden="1">[26]Cov!$DD$314</definedName>
    <definedName name="UNIFORMANCES12R315C108" hidden="1">[26]Cov!$DD$315</definedName>
    <definedName name="UNIFORMANCES13R189C205" hidden="1">[26]Cov!$GW$189</definedName>
    <definedName name="UNIFORMANCES13R199C204" hidden="1">[26]Cov!$GV$199</definedName>
    <definedName name="UNIFORMANCES13R199C205" hidden="1">[26]Cov!$GW$199</definedName>
    <definedName name="UNIFORMANCES13R200C204" hidden="1">[26]Cov!$GV$200</definedName>
    <definedName name="UNIFORMANCES13R200C205" hidden="1">[26]Cov!$GW$200</definedName>
    <definedName name="UNIFORMANCES13R304C16" hidden="1">[26]Cov!$P$304</definedName>
    <definedName name="UNIFORMANCES13R305C103" hidden="1">[26]Cov!$CY$305:$CZ$305</definedName>
    <definedName name="UNIFORMANCES13R313C204" hidden="1">[26]Cov!$GV$313</definedName>
    <definedName name="UNIFORMANCES13R313C205" hidden="1">[26]Cov!$GW$313</definedName>
    <definedName name="UNIFORMANCES13R313C206" hidden="1">[26]Cov!$GX$313</definedName>
    <definedName name="UNIFORMANCES13R313C53" hidden="1">[26]Cov!$BA$313</definedName>
    <definedName name="UNIFORMANCES13R314C106" hidden="1">[26]Cov!$DB$314:$DC$314</definedName>
    <definedName name="UNIFORMANCES13R314C109" hidden="1">[26]Cov!$DE$314:$DF$314</definedName>
    <definedName name="UNIFORMANCES13R314C113" hidden="1">[26]Cov!$DI$314:$DJ$314</definedName>
    <definedName name="UNIFORMANCES13R314C116" hidden="1">[26]Cov!$DL$314:$DM$314</definedName>
    <definedName name="UNIFORMANCES13R314C119" hidden="1">[26]Cov!$DO$314:$DP$314</definedName>
    <definedName name="UNIFORMANCES13R314C140" hidden="1">[26]Cov!$EJ$314:$EK$314</definedName>
    <definedName name="UNIFORMANCES13R314C143" hidden="1">[26]Cov!$EM$314:$EN$314</definedName>
    <definedName name="UNIFORMANCES13R314C149" hidden="1">[26]Cov!$ES$314:$ET$314</definedName>
    <definedName name="UNIFORMANCES13R314C152" hidden="1">[26]Cov!$EV$314:$EW$314</definedName>
    <definedName name="UNIFORMANCES13R314C159" hidden="1">[26]Cov!$FC$314:$FD$314</definedName>
    <definedName name="UNIFORMANCES13R314C163" hidden="1">[26]Cov!$FG$314:$FH$314</definedName>
    <definedName name="UNIFORMANCES13R314C167" hidden="1">[26]Cov!$FK$314:$FL$314</definedName>
    <definedName name="UNIFORMANCES13R314C176" hidden="1">[26]Cov!$FT$314:$FU$314</definedName>
    <definedName name="UNIFORMANCES13R314C180" hidden="1">[26]Cov!$FX$314:$FY$314</definedName>
    <definedName name="UNIFORMANCES13R314C38" hidden="1">[26]Cov!$AL$314</definedName>
    <definedName name="UNIFORMANCES13R314C53" hidden="1">[26]Cov!$BA$314</definedName>
    <definedName name="UNIFORMANCES13R314C72" hidden="1">[26]Cov!$BT$314</definedName>
    <definedName name="UNIFORMANCES13R315C106" hidden="1">[26]Cov!$DB$315:$DC$315</definedName>
    <definedName name="UNIFORMANCES13R315C109" hidden="1">[26]Cov!$DE$315:$DF$315</definedName>
    <definedName name="UNIFORMANCES13R315C113" hidden="1">[26]Cov!$DI$315:$DJ$315</definedName>
    <definedName name="UNIFORMANCES13R315C116" hidden="1">[26]Cov!$DL$315:$DM$315</definedName>
    <definedName name="UNIFORMANCES13R315C119" hidden="1">[26]Cov!$DO$315:$DP$315</definedName>
    <definedName name="UNIFORMANCES13R315C140" hidden="1">[26]Cov!$EJ$315:$EK$315</definedName>
    <definedName name="UNIFORMANCES13R315C143" hidden="1">[26]Cov!$EM$315:$EN$315</definedName>
    <definedName name="UNIFORMANCES13R315C149" hidden="1">[26]Cov!$ES$315:$ET$315</definedName>
    <definedName name="UNIFORMANCES13R315C152" hidden="1">[26]Cov!$EV$315:$EW$315</definedName>
    <definedName name="UNIFORMANCES13R315C159" hidden="1">[26]Cov!$FC$315:$FD$315</definedName>
    <definedName name="UNIFORMANCES13R315C163" hidden="1">[26]Cov!$FG$315:$FH$315</definedName>
    <definedName name="UNIFORMANCES13R315C167" hidden="1">[26]Cov!$FK$315:$FL$315</definedName>
    <definedName name="UNIFORMANCES13R315C176" hidden="1">[26]Cov!$FT$315:$FU$315</definedName>
    <definedName name="UNIFORMANCES13R315C180" hidden="1">[26]Cov!$FX$315:$FY$315</definedName>
    <definedName name="UNIFORMANCES13R315C72" hidden="1">[26]Cov!$BT$315</definedName>
    <definedName name="UNIFORMANCES13R96C140" hidden="1">[26]Cov!$EJ$96:$EK$96</definedName>
    <definedName name="UNIFORMANCES23R118C47" hidden="1">[26]Cov!$AU$118</definedName>
    <definedName name="UNIFORMANCES23R122C33" hidden="1">[26]Cov!$AG$122</definedName>
    <definedName name="UNIFORMANCES23R122C34" hidden="1">[26]Cov!$AH$122</definedName>
    <definedName name="UNIFORMANCES23R206C16" hidden="1">[26]Cov!$P$206</definedName>
    <definedName name="UNIFORMANCES23R232C30" hidden="1">[26]Cov!$AD$232</definedName>
    <definedName name="UNIFORMANCES23R232C31" hidden="1">[26]Cov!$AE$232</definedName>
    <definedName name="UNIFORMANCES23R251C47" hidden="1">[26]Cov!$AU$251</definedName>
    <definedName name="UNIFORMANCES23R304C36" hidden="1">[26]Cov!$AJ$304</definedName>
    <definedName name="UNIFORMANCES23R304C37" hidden="1">[26]Cov!$AK$304</definedName>
    <definedName name="UNIFORMANCES23R306C39" hidden="1">[26]Cov!$AM$306</definedName>
    <definedName name="UNIFORMANCES23R306C40" hidden="1">[26]Cov!$AN$306</definedName>
    <definedName name="UNIFORMANCES23R309C36" hidden="1">[26]Cov!$AJ$309</definedName>
    <definedName name="UNIFORMANCES23R309C37" hidden="1">[26]Cov!$AK$309</definedName>
    <definedName name="UNIFORMANCES23R317C24" hidden="1">[26]Cov!$X$317</definedName>
    <definedName name="UNIFORMANCES23R317C25" hidden="1">[26]Cov!$Y$317</definedName>
    <definedName name="UNIFORMANCES23R317C26" hidden="1">[26]Cov!$Z$317</definedName>
    <definedName name="UNIFORMANCES23R318C12" hidden="1">[26]Cov!$L$318</definedName>
    <definedName name="UNIFORMANCES23R318C13" hidden="1">[26]Cov!$M$318</definedName>
    <definedName name="UNIFORMANCES23R318C14" hidden="1">[26]Cov!$N$318</definedName>
    <definedName name="UNIFORMANCES23R318C15" hidden="1">[26]Cov!$O$318</definedName>
    <definedName name="UNIFORMANCES23R318C16" hidden="1">[26]Cov!$P$318</definedName>
    <definedName name="UNIFORMANCES23R318C24" hidden="1">[26]Cov!$X$318</definedName>
    <definedName name="UNIFORMANCES23R318C25" hidden="1">[26]Cov!$Y$318</definedName>
    <definedName name="UNIFORMANCES23R318C26" hidden="1">[26]Cov!$Z$318</definedName>
    <definedName name="UNIFORMANCES23R318C33" hidden="1">[26]Cov!$AG$318</definedName>
    <definedName name="UNIFORMANCES23R318C34" hidden="1">[26]Cov!$AH$318</definedName>
    <definedName name="UNIFORMANCES23R318C39" hidden="1">[26]Cov!$AM$318</definedName>
    <definedName name="UNIFORMANCES23R318C40" hidden="1">[26]Cov!$AN$318</definedName>
    <definedName name="UNIFORMANCES8R315C76" hidden="1">[26]Cov!$BX$315</definedName>
    <definedName name="UNIFORMANCES8R315C80" hidden="1">[26]Cov!$CB$315</definedName>
    <definedName name="UNIFORMANCES8R315C82" hidden="1">[26]Cov!$CD$315</definedName>
    <definedName name="UNIFORMANCES8R315C86" hidden="1">[26]Cov!$CH$315</definedName>
    <definedName name="UNIFORMANCES8R315C87" hidden="1">[26]Cov!$CI$315</definedName>
    <definedName name="UNIFORMANCES8R315C88" hidden="1">[26]Cov!$CJ$315</definedName>
    <definedName name="UNIFORMANCES8R315C89" hidden="1">[26]Cov!$CK$315</definedName>
    <definedName name="UNIFORMANCES8R315C90" hidden="1">[26]Cov!$CL$315</definedName>
    <definedName name="UNIFORMANCES9R314C27" hidden="1">[26]Cov!$AA$314</definedName>
    <definedName name="UNIFORMANCES9R315C27" hidden="1">[26]Cov!$AA$315</definedName>
    <definedName name="USAGE_I">#REF!</definedName>
    <definedName name="uses">[7]Rent!$H$9:$H$18</definedName>
    <definedName name="vat_rate">[9]Hyp_Platform!$E$129</definedName>
    <definedName name="vat_repay">[9]Hyp_Platform!$E$130</definedName>
    <definedName name="VBdTreso">#REF!</definedName>
    <definedName name="VERS">'[8]CALCUL.XLS'!#REF!</definedName>
    <definedName name="Via_Durini_28__Milano_Rental_Assumptions">[17]Ten!$A$2:$O$30</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CNAMTS." localSheetId="1" hidden="1">{#N/A,#N/A,FALSE,"param";#N/A,#N/A,FALSE,"SCI";#N/A,#N/A,FALSE,"credit"}</definedName>
    <definedName name="wrn.CNAMTS." localSheetId="2" hidden="1">{#N/A,#N/A,FALSE,"param";#N/A,#N/A,FALSE,"SCI";#N/A,#N/A,FALSE,"credit"}</definedName>
    <definedName name="wrn.CNAMTS." localSheetId="3" hidden="1">{#N/A,#N/A,FALSE,"param";#N/A,#N/A,FALSE,"SCI";#N/A,#N/A,FALSE,"credit"}</definedName>
    <definedName name="wrn.CNAMTS." hidden="1">{#N/A,#N/A,FALSE,"param";#N/A,#N/A,FALSE,"SCI";#N/A,#N/A,FALSE,"credit"}</definedName>
    <definedName name="wrn.édition._.de._.synthèse." localSheetId="1" hidden="1">{#N/A,#N/A,FALSE,"VAN_BusinessPlan";#N/A,#N/A,FALSE,"T0 Gisements";#N/A,#N/A,FALSE,"T1.CA en KF";#N/A,#N/A,FALSE,"Investissements &amp; amort";#N/A,#N/A,FALSE,"T2.Frais de Personnel";#N/A,#N/A,FALSE,"T3. Couts fixes";#N/A,#N/A,FALSE,"T4. Coûts Variables";#N/A,#N/A,FALSE,"T6. Autres frais";#N/A,#N/A,FALSE,"T7. SousTraitanceKF"}</definedName>
    <definedName name="wrn.édition._.de._.synthèse." localSheetId="2" hidden="1">{#N/A,#N/A,FALSE,"VAN_BusinessPlan";#N/A,#N/A,FALSE,"T0 Gisements";#N/A,#N/A,FALSE,"T1.CA en KF";#N/A,#N/A,FALSE,"Investissements &amp; amort";#N/A,#N/A,FALSE,"T2.Frais de Personnel";#N/A,#N/A,FALSE,"T3. Couts fixes";#N/A,#N/A,FALSE,"T4. Coûts Variables";#N/A,#N/A,FALSE,"T6. Autres frais";#N/A,#N/A,FALSE,"T7. SousTraitanceKF"}</definedName>
    <definedName name="wrn.édition._.de._.synthèse." localSheetId="3" hidden="1">{#N/A,#N/A,FALSE,"VAN_BusinessPlan";#N/A,#N/A,FALSE,"T0 Gisements";#N/A,#N/A,FALSE,"T1.CA en KF";#N/A,#N/A,FALSE,"Investissements &amp; amort";#N/A,#N/A,FALSE,"T2.Frais de Personnel";#N/A,#N/A,FALSE,"T3. Couts fixes";#N/A,#N/A,FALSE,"T4. Coûts Variables";#N/A,#N/A,FALSE,"T6. Autres frais";#N/A,#N/A,FALSE,"T7. SousTraitanceKF"}</definedName>
    <definedName name="wrn.édition._.de._.synthèse." hidden="1">{#N/A,#N/A,FALSE,"VAN_BusinessPlan";#N/A,#N/A,FALSE,"T0 Gisements";#N/A,#N/A,FALSE,"T1.CA en KF";#N/A,#N/A,FALSE,"Investissements &amp; amort";#N/A,#N/A,FALSE,"T2.Frais de Personnel";#N/A,#N/A,FALSE,"T3. Couts fixes";#N/A,#N/A,FALSE,"T4. Coûts Variables";#N/A,#N/A,FALSE,"T6. Autres frais";#N/A,#N/A,FALSE,"T7. SousTraitanceKF"}</definedName>
    <definedName name="wrn.Rapport._.monotone." localSheetId="1" hidden="1">{"Synthèse fonctionnement moteur",#N/A,FALSE,"Courbe mono";"Synthèse monotone 1 page",#N/A,FALSE,"Courbe mono";"Détail des calculs 3 p A3",#N/A,FALSE,"Courbe mono"}</definedName>
    <definedName name="wrn.Rapport._.monotone." localSheetId="2" hidden="1">{"Synthèse fonctionnement moteur",#N/A,FALSE,"Courbe mono";"Synthèse monotone 1 page",#N/A,FALSE,"Courbe mono";"Détail des calculs 3 p A3",#N/A,FALSE,"Courbe mono"}</definedName>
    <definedName name="wrn.Rapport._.monotone." localSheetId="3" hidden="1">{"Synthèse fonctionnement moteur",#N/A,FALSE,"Courbe mono";"Synthèse monotone 1 page",#N/A,FALSE,"Courbe mono";"Détail des calculs 3 p A3",#N/A,FALSE,"Courbe mono"}</definedName>
    <definedName name="wrn.Rapport._.monotone." hidden="1">{"Synthèse fonctionnement moteur",#N/A,FALSE,"Courbe mono";"Synthèse monotone 1 page",#N/A,FALSE,"Courbe mono";"Détail des calculs 3 p A3",#N/A,FALSE,"Courbe mono"}</definedName>
    <definedName name="wrn.Synthèse._.monotone._.1._.page." localSheetId="1" hidden="1">{"Synthèse monotone 1 page",#N/A,FALSE,"Courbe mono"}</definedName>
    <definedName name="wrn.Synthèse._.monotone._.1._.page." localSheetId="2" hidden="1">{"Synthèse monotone 1 page",#N/A,FALSE,"Courbe mono"}</definedName>
    <definedName name="wrn.Synthèse._.monotone._.1._.page." localSheetId="3" hidden="1">{"Synthèse monotone 1 page",#N/A,FALSE,"Courbe mono"}</definedName>
    <definedName name="wrn.Synthèse._.monotone._.1._.page." hidden="1">{"Synthèse monotone 1 page",#N/A,FALSE,"Courbe mono"}</definedName>
    <definedName name="wrn.Synthèse._.productionet._.récupération." localSheetId="1" hidden="1">{"Synthèse fonctionnement moteur",#N/A,FALSE,"Courbe mono";"Synthèse monotone 1 page",#N/A,FALSE,"Courbe mono"}</definedName>
    <definedName name="wrn.Synthèse._.productionet._.récupération." localSheetId="2" hidden="1">{"Synthèse fonctionnement moteur",#N/A,FALSE,"Courbe mono";"Synthèse monotone 1 page",#N/A,FALSE,"Courbe mono"}</definedName>
    <definedName name="wrn.Synthèse._.productionet._.récupération." localSheetId="3" hidden="1">{"Synthèse fonctionnement moteur",#N/A,FALSE,"Courbe mono";"Synthèse monotone 1 page",#N/A,FALSE,"Courbe mono"}</definedName>
    <definedName name="wrn.Synthèse._.productionet._.récupération." hidden="1">{"Synthèse fonctionnement moteur",#N/A,FALSE,"Courbe mono";"Synthèse monotone 1 page",#N/A,FALSE,"Courbe mono"}</definedName>
    <definedName name="wrn.totalité." localSheetId="1"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wrn.totalité." localSheetId="2"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wrn.totalité." localSheetId="3"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wrn.totalité."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wrn.Touteslesinstallations." localSheetId="1" hidden="1">{#N/A,#N/A,FALSE,"Centrale Géo";#N/A,#N/A,FALSE,"Gémeaux";#N/A,#N/A,FALSE,"Clos la Garenne";#N/A,#N/A,FALSE,"ADEF";#N/A,#N/A,FALSE,"Réseau"}</definedName>
    <definedName name="wrn.Touteslesinstallations." localSheetId="2" hidden="1">{#N/A,#N/A,FALSE,"Centrale Géo";#N/A,#N/A,FALSE,"Gémeaux";#N/A,#N/A,FALSE,"Clos la Garenne";#N/A,#N/A,FALSE,"ADEF";#N/A,#N/A,FALSE,"Réseau"}</definedName>
    <definedName name="wrn.Touteslesinstallations." localSheetId="3" hidden="1">{#N/A,#N/A,FALSE,"Centrale Géo";#N/A,#N/A,FALSE,"Gémeaux";#N/A,#N/A,FALSE,"Clos la Garenne";#N/A,#N/A,FALSE,"ADEF";#N/A,#N/A,FALSE,"Réseau"}</definedName>
    <definedName name="wrn.Touteslesinstallations." hidden="1">{#N/A,#N/A,FALSE,"Centrale Géo";#N/A,#N/A,FALSE,"Gémeaux";#N/A,#N/A,FALSE,"Clos la Garenne";#N/A,#N/A,FALSE,"ADEF";#N/A,#N/A,FALSE,"Réseau"}</definedName>
    <definedName name="xxx" hidden="1">#REF!</definedName>
    <definedName name="Zip">[7]Market!$C$5</definedName>
    <definedName name="zone">#REF!</definedName>
    <definedName name="_xlnm.Print_Area" localSheetId="0">'Allocation OD 2019'!$A$1:$P$75</definedName>
    <definedName name="_xlnm.Print_Area" localSheetId="1">'Allocation OD 2020'!$A$1:$Q$51</definedName>
    <definedName name="_xlnm.Print_Area" localSheetId="2">'Allocation OD 2021'!$A$1:$P$61</definedName>
    <definedName name="_xlnm.Print_Area" localSheetId="3">'Allocation OD 2022'!$A$1:$R$62</definedName>
    <definedName name="_xlnm.Print_Area" localSheetId="5">'Contribution aux ODD'!$A$1:$P$22</definedName>
    <definedName name="_xlnm.Print_Area" localSheetId="4">'Synthèse allocation'!$A$1:$S$61</definedName>
    <definedName name="_xlnm.Print_Area">#N/A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7" l="1"/>
  <c r="E48" i="7"/>
  <c r="F48" i="7"/>
  <c r="G48" i="7"/>
  <c r="H48" i="7"/>
  <c r="I48" i="7"/>
  <c r="D48" i="7"/>
  <c r="J43" i="7"/>
  <c r="I43" i="7"/>
  <c r="E43" i="7"/>
  <c r="F43" i="7"/>
  <c r="G43" i="7"/>
  <c r="H43" i="7"/>
  <c r="D43" i="7"/>
  <c r="L47" i="7"/>
  <c r="K47" i="7"/>
  <c r="J47" i="7"/>
  <c r="E47" i="7"/>
  <c r="F47" i="7"/>
  <c r="G47" i="7"/>
  <c r="H47" i="7"/>
  <c r="I47" i="7"/>
  <c r="D47" i="7"/>
  <c r="L45" i="7"/>
  <c r="L44" i="7" s="1"/>
  <c r="K45" i="7"/>
  <c r="K44" i="7" s="1"/>
  <c r="J45" i="7"/>
  <c r="J44" i="7" s="1"/>
  <c r="E45" i="7"/>
  <c r="E44" i="7" s="1"/>
  <c r="F45" i="7"/>
  <c r="F44" i="7" s="1"/>
  <c r="G45" i="7"/>
  <c r="G44" i="7" s="1"/>
  <c r="H45" i="7"/>
  <c r="H44" i="7" s="1"/>
  <c r="I45" i="7"/>
  <c r="I44" i="7" s="1"/>
  <c r="D45" i="7"/>
  <c r="D44" i="7" s="1"/>
  <c r="J55" i="7"/>
  <c r="I55" i="7"/>
  <c r="H55" i="7"/>
  <c r="G55" i="7"/>
  <c r="F55" i="7"/>
  <c r="E55" i="7"/>
  <c r="D55" i="7"/>
  <c r="L55" i="7"/>
  <c r="K55" i="7"/>
  <c r="D5" i="8" l="1"/>
  <c r="D41" i="7"/>
  <c r="L38" i="7"/>
  <c r="L37" i="7" s="1"/>
  <c r="K38" i="7"/>
  <c r="K37" i="7" s="1"/>
  <c r="J38" i="7"/>
  <c r="J37" i="7" s="1"/>
  <c r="I38" i="7"/>
  <c r="I37" i="7" s="1"/>
  <c r="H38" i="7"/>
  <c r="H37" i="7" s="1"/>
  <c r="G38" i="7"/>
  <c r="G37" i="7" s="1"/>
  <c r="F38" i="7"/>
  <c r="F37" i="7" s="1"/>
  <c r="E38" i="7"/>
  <c r="E37" i="7" s="1"/>
  <c r="D38" i="7"/>
  <c r="D37" i="7" s="1"/>
  <c r="L41" i="7"/>
  <c r="K41" i="7"/>
  <c r="J41" i="7"/>
  <c r="E41" i="7"/>
  <c r="F41" i="7"/>
  <c r="G41" i="7"/>
  <c r="H41" i="7"/>
  <c r="I41" i="7"/>
  <c r="D40" i="7"/>
  <c r="L50" i="7" l="1"/>
  <c r="K50" i="7"/>
  <c r="L51" i="7"/>
  <c r="K51" i="7"/>
  <c r="L52" i="7"/>
  <c r="K52" i="7"/>
  <c r="L53" i="7"/>
  <c r="K53" i="7"/>
  <c r="L57" i="7"/>
  <c r="K57" i="7"/>
  <c r="L48" i="7"/>
  <c r="K48" i="7"/>
  <c r="L43" i="7"/>
  <c r="K43" i="7"/>
  <c r="L42" i="7"/>
  <c r="K42" i="7"/>
  <c r="L40" i="7"/>
  <c r="K40" i="7"/>
  <c r="K34" i="7"/>
  <c r="K33" i="7"/>
  <c r="K29" i="7"/>
  <c r="K31" i="7"/>
  <c r="K25" i="7"/>
  <c r="K26" i="7"/>
  <c r="K27" i="7"/>
  <c r="K22" i="7"/>
  <c r="K21" i="7"/>
  <c r="J57" i="7"/>
  <c r="E56" i="7"/>
  <c r="D7" i="8" s="1"/>
  <c r="F56" i="7"/>
  <c r="G56" i="7"/>
  <c r="H56" i="7"/>
  <c r="I56" i="7"/>
  <c r="J56" i="7"/>
  <c r="D56" i="7"/>
  <c r="J53" i="7"/>
  <c r="J52" i="7"/>
  <c r="J51" i="7"/>
  <c r="J50" i="7"/>
  <c r="J48" i="7"/>
  <c r="J25" i="7"/>
  <c r="J40" i="7"/>
  <c r="I40" i="7"/>
  <c r="H40" i="7"/>
  <c r="G40" i="7"/>
  <c r="F40" i="7"/>
  <c r="E40" i="7"/>
  <c r="J5" i="8" s="1"/>
  <c r="J42" i="7"/>
  <c r="I42" i="7"/>
  <c r="H42" i="7"/>
  <c r="G42" i="7"/>
  <c r="F42" i="7"/>
  <c r="E42" i="7"/>
  <c r="D39" i="7"/>
  <c r="J34" i="7"/>
  <c r="J33" i="7"/>
  <c r="J31" i="7"/>
  <c r="J29" i="7"/>
  <c r="J19" i="7"/>
  <c r="J20" i="7"/>
  <c r="J21" i="7"/>
  <c r="J24" i="7"/>
  <c r="J27" i="7"/>
  <c r="J26" i="7"/>
  <c r="J22" i="7"/>
  <c r="E21" i="7"/>
  <c r="F21" i="7"/>
  <c r="G21" i="7"/>
  <c r="H21" i="7"/>
  <c r="I21" i="7"/>
  <c r="D21" i="7"/>
  <c r="F22" i="7"/>
  <c r="G22" i="7"/>
  <c r="H22" i="7"/>
  <c r="I22" i="7"/>
  <c r="E22" i="7"/>
  <c r="D22" i="7"/>
  <c r="G39" i="7" l="1"/>
  <c r="J39" i="7"/>
  <c r="I52" i="7" l="1"/>
  <c r="H52" i="7"/>
  <c r="G52" i="7"/>
  <c r="F52" i="7"/>
  <c r="E52" i="7"/>
  <c r="K7" i="8" s="1"/>
  <c r="D52" i="7"/>
  <c r="I51" i="7"/>
  <c r="H51" i="7"/>
  <c r="G51" i="7"/>
  <c r="F51" i="7"/>
  <c r="E51" i="7"/>
  <c r="D51" i="7"/>
  <c r="I50" i="7"/>
  <c r="H50" i="7"/>
  <c r="G50" i="7"/>
  <c r="F50" i="7"/>
  <c r="E50" i="7"/>
  <c r="D50" i="7"/>
  <c r="I53" i="7"/>
  <c r="H53" i="7"/>
  <c r="G53" i="7"/>
  <c r="F53" i="7"/>
  <c r="E53" i="7"/>
  <c r="F8" i="8" s="1"/>
  <c r="D53" i="7"/>
  <c r="I57" i="7"/>
  <c r="H57" i="7"/>
  <c r="G57" i="7"/>
  <c r="F57" i="7"/>
  <c r="E57" i="7"/>
  <c r="D57" i="7"/>
  <c r="I33" i="7"/>
  <c r="H33" i="7"/>
  <c r="G33" i="7"/>
  <c r="F33" i="7"/>
  <c r="E33" i="7"/>
  <c r="O5" i="8" s="1"/>
  <c r="D33" i="7"/>
  <c r="I34" i="7"/>
  <c r="H34" i="7"/>
  <c r="G34" i="7"/>
  <c r="F34" i="7"/>
  <c r="E34" i="7"/>
  <c r="D34" i="7"/>
  <c r="I31" i="7"/>
  <c r="H31" i="7"/>
  <c r="G31" i="7"/>
  <c r="F31" i="7"/>
  <c r="E31" i="7"/>
  <c r="D31" i="7"/>
  <c r="L31" i="7"/>
  <c r="I29" i="7"/>
  <c r="H29" i="7"/>
  <c r="G29" i="7"/>
  <c r="F29" i="7"/>
  <c r="E29" i="7"/>
  <c r="D29" i="7"/>
  <c r="E26" i="7"/>
  <c r="F26" i="7"/>
  <c r="G26" i="7"/>
  <c r="H26" i="7"/>
  <c r="I26" i="7"/>
  <c r="L26" i="7"/>
  <c r="D26" i="7"/>
  <c r="I25" i="7"/>
  <c r="H25" i="7"/>
  <c r="G25" i="7"/>
  <c r="F25" i="7"/>
  <c r="E25" i="7"/>
  <c r="D25" i="7"/>
  <c r="L25" i="7"/>
  <c r="L24" i="7"/>
  <c r="L27" i="7"/>
  <c r="E27" i="7"/>
  <c r="F27" i="7"/>
  <c r="G27" i="7"/>
  <c r="H27" i="7"/>
  <c r="I27" i="7"/>
  <c r="D27" i="7"/>
  <c r="E24" i="7"/>
  <c r="L5" i="8" s="1"/>
  <c r="F24" i="7"/>
  <c r="G24" i="7"/>
  <c r="H24" i="7"/>
  <c r="I24" i="7"/>
  <c r="D24" i="7"/>
  <c r="K24" i="7"/>
  <c r="K20" i="7"/>
  <c r="E20" i="7"/>
  <c r="F20" i="7"/>
  <c r="G20" i="7"/>
  <c r="H20" i="7"/>
  <c r="D20" i="7"/>
  <c r="K19" i="7"/>
  <c r="E19" i="7"/>
  <c r="F19" i="7"/>
  <c r="G19" i="7"/>
  <c r="H19" i="7"/>
  <c r="I19" i="7"/>
  <c r="D19" i="7"/>
  <c r="L21" i="7"/>
  <c r="L20" i="7"/>
  <c r="L22" i="7"/>
  <c r="L19" i="7"/>
  <c r="J6" i="8" l="1"/>
  <c r="F5" i="8"/>
  <c r="K5" i="8"/>
  <c r="D8" i="8"/>
  <c r="D4" i="8" s="1"/>
  <c r="I8" i="8"/>
  <c r="F6" i="8"/>
  <c r="K6" i="8"/>
  <c r="I6" i="8"/>
  <c r="H6" i="8"/>
  <c r="N6" i="8"/>
  <c r="L6" i="8"/>
  <c r="H7" i="8"/>
  <c r="N7" i="8"/>
  <c r="L8" i="8"/>
  <c r="J8" i="8"/>
  <c r="H8" i="8"/>
  <c r="N8" i="8"/>
  <c r="G8" i="8"/>
  <c r="K8" i="8"/>
  <c r="I5" i="8"/>
  <c r="H5" i="8"/>
  <c r="N5" i="8"/>
  <c r="G5" i="8"/>
  <c r="I7" i="8"/>
  <c r="F7" i="8"/>
  <c r="J32" i="7"/>
  <c r="J46" i="7"/>
  <c r="J18" i="7"/>
  <c r="I23" i="7"/>
  <c r="H23" i="7"/>
  <c r="G23" i="7"/>
  <c r="F23" i="7"/>
  <c r="J49" i="7"/>
  <c r="E23" i="7"/>
  <c r="J23" i="7"/>
  <c r="D23" i="7"/>
  <c r="J54" i="7"/>
  <c r="L56" i="7"/>
  <c r="K56" i="7"/>
  <c r="L36" i="7"/>
  <c r="L35" i="7" s="1"/>
  <c r="K36" i="7"/>
  <c r="K35" i="7" s="1"/>
  <c r="K49" i="7"/>
  <c r="L46" i="7"/>
  <c r="L34" i="7"/>
  <c r="L33" i="7"/>
  <c r="L30" i="7"/>
  <c r="K30" i="7"/>
  <c r="L29" i="7"/>
  <c r="F4" i="8" l="1"/>
  <c r="G4" i="8"/>
  <c r="N4" i="8"/>
  <c r="H4" i="8"/>
  <c r="K4" i="8"/>
  <c r="I4" i="8"/>
  <c r="K46" i="7"/>
  <c r="K54" i="7"/>
  <c r="L49" i="7"/>
  <c r="K32" i="7"/>
  <c r="L54" i="7"/>
  <c r="L32" i="7"/>
  <c r="L39" i="7"/>
  <c r="K39" i="7"/>
  <c r="L18" i="7"/>
  <c r="K28" i="7"/>
  <c r="K23" i="7"/>
  <c r="L23" i="7"/>
  <c r="L28" i="7"/>
  <c r="K18" i="7"/>
  <c r="L58" i="7" l="1"/>
  <c r="K58" i="7"/>
  <c r="E30" i="7"/>
  <c r="F30" i="7"/>
  <c r="G30" i="7"/>
  <c r="H30" i="7"/>
  <c r="I30" i="7"/>
  <c r="D36" i="7"/>
  <c r="D35" i="7" s="1"/>
  <c r="E36" i="7"/>
  <c r="F36" i="7"/>
  <c r="F35" i="7" s="1"/>
  <c r="G36" i="7"/>
  <c r="G35" i="7" s="1"/>
  <c r="H36" i="7"/>
  <c r="H35" i="7" s="1"/>
  <c r="I36" i="7"/>
  <c r="I35" i="7" s="1"/>
  <c r="J36" i="7"/>
  <c r="J35" i="7" s="1"/>
  <c r="J30" i="7"/>
  <c r="J28" i="7" l="1"/>
  <c r="J7" i="8"/>
  <c r="J4" i="8" s="1"/>
  <c r="L7" i="8"/>
  <c r="L4" i="8" s="1"/>
  <c r="E35" i="7"/>
  <c r="E8" i="8"/>
  <c r="E4" i="8" s="1"/>
  <c r="M8" i="8"/>
  <c r="M4" i="8" s="1"/>
  <c r="O8" i="8"/>
  <c r="O4" i="8" s="1"/>
  <c r="I32" i="7"/>
  <c r="H32" i="7"/>
  <c r="I46" i="7"/>
  <c r="H49" i="7"/>
  <c r="I39" i="7"/>
  <c r="F49" i="7"/>
  <c r="E49" i="7"/>
  <c r="E54" i="7"/>
  <c r="G28" i="7"/>
  <c r="G46" i="7"/>
  <c r="G32" i="7"/>
  <c r="H46" i="7"/>
  <c r="I49" i="7"/>
  <c r="H54" i="7"/>
  <c r="H39" i="7"/>
  <c r="G49" i="7"/>
  <c r="G54" i="7"/>
  <c r="I54" i="7"/>
  <c r="I28" i="7"/>
  <c r="F46" i="7"/>
  <c r="H28" i="7"/>
  <c r="D49" i="7"/>
  <c r="E39" i="7"/>
  <c r="F54" i="7"/>
  <c r="E46" i="7"/>
  <c r="D46" i="7"/>
  <c r="F39" i="7"/>
  <c r="F32" i="7"/>
  <c r="E32" i="7"/>
  <c r="F28" i="7"/>
  <c r="D54" i="7"/>
  <c r="D32" i="7"/>
  <c r="E65" i="7" l="1"/>
  <c r="D30" i="7"/>
  <c r="E28" i="7"/>
  <c r="D28" i="7" l="1"/>
  <c r="H18" i="7" l="1"/>
  <c r="H58" i="7" s="1"/>
  <c r="G18" i="7"/>
  <c r="G58" i="7" s="1"/>
  <c r="E18" i="7"/>
  <c r="D18" i="7"/>
  <c r="D58" i="7" s="1"/>
  <c r="F18" i="7"/>
  <c r="F58" i="7" s="1"/>
  <c r="E58" i="7" l="1"/>
  <c r="J58" i="7" s="1"/>
  <c r="E66" i="7"/>
  <c r="I20" i="7" l="1"/>
  <c r="I18" i="7" s="1"/>
  <c r="I58" i="7" s="1"/>
</calcChain>
</file>

<file path=xl/sharedStrings.xml><?xml version="1.0" encoding="utf-8"?>
<sst xmlns="http://schemas.openxmlformats.org/spreadsheetml/2006/main" count="1417" uniqueCount="519">
  <si>
    <t>Santé et médico-social</t>
  </si>
  <si>
    <t>Accompagnement du vieillissement de la population</t>
  </si>
  <si>
    <t>Immobilier social</t>
  </si>
  <si>
    <t>Soutien associatif</t>
  </si>
  <si>
    <t>Economie Sociale et Solidaire</t>
  </si>
  <si>
    <t>Education et insertion professionnelle</t>
  </si>
  <si>
    <t>Organisme de formation</t>
  </si>
  <si>
    <t>Infrastructures numériques</t>
  </si>
  <si>
    <t>Accès au numérique</t>
  </si>
  <si>
    <t>Infrastructures de production d'énergie verte</t>
  </si>
  <si>
    <t>Production d'électricité d'origine renouvelable</t>
  </si>
  <si>
    <t>Réhabilitation de sites</t>
  </si>
  <si>
    <t>Dépollution des sols</t>
  </si>
  <si>
    <t>Immobilier vert</t>
  </si>
  <si>
    <t>Bâtiments verts</t>
  </si>
  <si>
    <t>Sous-domaine</t>
  </si>
  <si>
    <t>Infrastructures et services de mobilité durable</t>
  </si>
  <si>
    <t>Centre de données éco-efficients</t>
  </si>
  <si>
    <t>ü</t>
  </si>
  <si>
    <t>Banque des territoires</t>
  </si>
  <si>
    <t>Résidences Services Seniors (RSS)</t>
  </si>
  <si>
    <t>Réseaux d'initiative publique (RIP)</t>
  </si>
  <si>
    <t>Formation numérique et enseignement technique</t>
  </si>
  <si>
    <t>Toute entreprise de l'ESS</t>
  </si>
  <si>
    <t>Lutte contre le mal-logement</t>
  </si>
  <si>
    <t>Tout type de sites</t>
  </si>
  <si>
    <t>CDC II</t>
  </si>
  <si>
    <t>Tertiaire et Logements</t>
  </si>
  <si>
    <t>Commercial, Tourisme et Tertiaire</t>
  </si>
  <si>
    <t>Montant</t>
  </si>
  <si>
    <t>Direction</t>
  </si>
  <si>
    <t>Typologie</t>
  </si>
  <si>
    <t>Domaine</t>
  </si>
  <si>
    <t>Eolien</t>
  </si>
  <si>
    <t>Tourisme et Tertiaire</t>
  </si>
  <si>
    <t>Tertiaire</t>
  </si>
  <si>
    <t>Transport et mobilité durable</t>
  </si>
  <si>
    <t>Datacenter territoriaux</t>
  </si>
  <si>
    <t>Insertion, revitalisation des zones rurales</t>
  </si>
  <si>
    <t>Colocation senior, services en EHPAD</t>
  </si>
  <si>
    <t>Résidentiel, Tertiaire</t>
  </si>
  <si>
    <t>Transition alimentaire</t>
  </si>
  <si>
    <t>Agriculture biologique, économie circulaire, zéro-déchet</t>
  </si>
  <si>
    <t>Accès à la formation</t>
  </si>
  <si>
    <t>Logement social</t>
  </si>
  <si>
    <t>OD 2022</t>
  </si>
  <si>
    <t>OD 2021</t>
  </si>
  <si>
    <t>OD 2020</t>
  </si>
  <si>
    <t>OD 2019</t>
  </si>
  <si>
    <t>Santé et médico social</t>
  </si>
  <si>
    <t>Format</t>
  </si>
  <si>
    <t>Programme EMTN</t>
  </si>
  <si>
    <t>Notation</t>
  </si>
  <si>
    <t>Aa2 (Moody’s) / AA (S&amp;P)</t>
  </si>
  <si>
    <t>Date de l’opération</t>
  </si>
  <si>
    <t>Date d’échéance</t>
  </si>
  <si>
    <t>0,0 % annuel</t>
  </si>
  <si>
    <t>0,01 % annuel</t>
  </si>
  <si>
    <t>3.00% annuel</t>
  </si>
  <si>
    <t>Rendement reoffer</t>
  </si>
  <si>
    <t>-0,263% annuel</t>
  </si>
  <si>
    <t>Listing</t>
  </si>
  <si>
    <t>Syndicat bancaire</t>
  </si>
  <si>
    <t>Coupon</t>
  </si>
  <si>
    <t>Année</t>
  </si>
  <si>
    <t>Euronext Paris</t>
  </si>
  <si>
    <t>CACIB, JPM, LBP, Natixis, NM NV, SG</t>
  </si>
  <si>
    <t>CACIB, HSBC, SGCIB, JPM, BOFA, LBP</t>
  </si>
  <si>
    <t>BNPP, CACIB, HSBC, Natixis, SGCIB</t>
  </si>
  <si>
    <t>BNPP, DB, LBP, SG </t>
  </si>
  <si>
    <t>Spread reoffer</t>
  </si>
  <si>
    <t>OAT interpolée + 13 bps (OAT 0% 25/02/2026 &amp; OAT 0,25% 25/11/2026)</t>
  </si>
  <si>
    <t>OAT interpolée + 13 bps (OAT 0 % 25/03/2020 &amp; OAT 0 % 25/03/2025)</t>
  </si>
  <si>
    <t>Immobilier vert (CDC II)</t>
  </si>
  <si>
    <t>Immobilier vert (BDT)</t>
  </si>
  <si>
    <t>ISIN</t>
  </si>
  <si>
    <t>FR0013426426</t>
  </si>
  <si>
    <t>FR0013534443</t>
  </si>
  <si>
    <t>FR0014003RL9</t>
  </si>
  <si>
    <t>FR001400DCH4</t>
  </si>
  <si>
    <t>FR0013426426 (2019)</t>
  </si>
  <si>
    <t>FR0013534443 (2020)</t>
  </si>
  <si>
    <t>FR0014003RL9 (2021)</t>
  </si>
  <si>
    <t>FR001400DCH4 (2022)</t>
  </si>
  <si>
    <t>Infrastructures numériques (Data center vert)</t>
  </si>
  <si>
    <t>Infrastructures numériques (Accès au numérique)</t>
  </si>
  <si>
    <t>Total</t>
  </si>
  <si>
    <t>Eolien, Solaire photovoltaïque, Biomasse</t>
  </si>
  <si>
    <t>Montants au 31/12/2022 exprimés en millions d’euros.</t>
  </si>
  <si>
    <r>
      <t xml:space="preserve">A décaisser
</t>
    </r>
    <r>
      <rPr>
        <sz val="16"/>
        <rFont val="Calibri"/>
        <family val="2"/>
        <scheme val="minor"/>
      </rPr>
      <t>au 31/12/2022</t>
    </r>
  </si>
  <si>
    <r>
      <t xml:space="preserve">Flux décaissés </t>
    </r>
    <r>
      <rPr>
        <sz val="16"/>
        <rFont val="Calibri"/>
        <family val="2"/>
        <scheme val="minor"/>
      </rPr>
      <t>en 2022</t>
    </r>
  </si>
  <si>
    <t>Montants
investis</t>
  </si>
  <si>
    <r>
      <t xml:space="preserve">Actifs
</t>
    </r>
    <r>
      <rPr>
        <sz val="16"/>
        <rFont val="Calibri"/>
        <family val="2"/>
        <scheme val="minor"/>
      </rPr>
      <t>(nombre)</t>
    </r>
  </si>
  <si>
    <t>Part moyenne
du capital détenu
par la CDC</t>
  </si>
  <si>
    <r>
      <t xml:space="preserve">Total des décaissements
</t>
    </r>
    <r>
      <rPr>
        <sz val="16"/>
        <rFont val="Calibri"/>
        <family val="2"/>
        <scheme val="minor"/>
      </rPr>
      <t>au 31/12/2021</t>
    </r>
  </si>
  <si>
    <r>
      <t xml:space="preserve">Total des décaissements
</t>
    </r>
    <r>
      <rPr>
        <sz val="16"/>
        <rFont val="Calibri"/>
        <family val="2"/>
        <scheme val="minor"/>
      </rPr>
      <t>au 31/12/2022</t>
    </r>
  </si>
  <si>
    <t>500 M€</t>
  </si>
  <si>
    <t>Détail de l'obligation</t>
  </si>
  <si>
    <t>3.053 %</t>
  </si>
  <si>
    <r>
      <t xml:space="preserve">A décaisser au </t>
    </r>
    <r>
      <rPr>
        <sz val="16"/>
        <rFont val="Calibri"/>
        <family val="2"/>
        <scheme val="minor"/>
      </rPr>
      <t>31/12/2022</t>
    </r>
  </si>
  <si>
    <r>
      <t xml:space="preserve">Flux  décaissés </t>
    </r>
    <r>
      <rPr>
        <sz val="16"/>
        <rFont val="Calibri"/>
        <family val="2"/>
        <scheme val="minor"/>
      </rPr>
      <t>en 2022</t>
    </r>
  </si>
  <si>
    <t>Matériel roulant propre et infrastructures d'avitaillement</t>
  </si>
  <si>
    <r>
      <t xml:space="preserve">Actifs </t>
    </r>
    <r>
      <rPr>
        <sz val="16"/>
        <rFont val="Calibri"/>
        <family val="2"/>
        <scheme val="minor"/>
      </rPr>
      <t>(nombre)</t>
    </r>
  </si>
  <si>
    <t>OAT interpolée + 18 bps (OAT 0,5 %
25/05/2025 &amp; OAT 1 % 25/11/2025)</t>
  </si>
  <si>
    <t>Eolien,  Solaire photovoltaïque</t>
  </si>
  <si>
    <t>OAT interpolée + 57 bps ( OAT 0% 25/02/2027 &amp; OAT 0,75% 25/02/2028 )</t>
  </si>
  <si>
    <t>Infrastructures et services
de mobilité durable</t>
  </si>
  <si>
    <t>Banque des territoires &amp; CDC II</t>
  </si>
  <si>
    <t>Centres de données
éco-efficients</t>
  </si>
  <si>
    <t>Coupon annuel</t>
  </si>
  <si>
    <t>OAT interpolée + 57 bps (OAT 0% 25/02/2027 &amp; OAT 0,75% 25/02/2028)</t>
  </si>
  <si>
    <t>Détail des 4 obligations durables en circulation</t>
  </si>
  <si>
    <r>
      <t xml:space="preserve">Actifs
</t>
    </r>
    <r>
      <rPr>
        <sz val="18"/>
        <rFont val="Calibri"/>
        <family val="2"/>
        <scheme val="minor"/>
      </rPr>
      <t>(nombre)</t>
    </r>
  </si>
  <si>
    <r>
      <t xml:space="preserve">Total des décaissements
</t>
    </r>
    <r>
      <rPr>
        <sz val="18"/>
        <rFont val="Calibri"/>
        <family val="2"/>
        <scheme val="minor"/>
      </rPr>
      <t>au 31/12/2021</t>
    </r>
  </si>
  <si>
    <r>
      <t xml:space="preserve">Total des décaissements
</t>
    </r>
    <r>
      <rPr>
        <sz val="18"/>
        <rFont val="Calibri"/>
        <family val="2"/>
        <scheme val="minor"/>
      </rPr>
      <t>au 31/12/2022</t>
    </r>
  </si>
  <si>
    <r>
      <t xml:space="preserve">Flux  décaissés
</t>
    </r>
    <r>
      <rPr>
        <sz val="18"/>
        <rFont val="Calibri"/>
        <family val="2"/>
        <scheme val="minor"/>
      </rPr>
      <t>en 2022</t>
    </r>
  </si>
  <si>
    <r>
      <t xml:space="preserve">A décaisser
</t>
    </r>
    <r>
      <rPr>
        <sz val="18"/>
        <rFont val="Calibri"/>
        <family val="2"/>
        <scheme val="minor"/>
      </rPr>
      <t>au 31/12/2022</t>
    </r>
  </si>
  <si>
    <t>projets verts</t>
  </si>
  <si>
    <t>projets sociaux</t>
  </si>
  <si>
    <t>Montants investis</t>
  </si>
  <si>
    <t>Actifs
(nombre)</t>
  </si>
  <si>
    <t>Total des décaissements
au 31/12/2021</t>
  </si>
  <si>
    <t>Flux  décaissés
en 2022</t>
  </si>
  <si>
    <t>Total des décaissements
au 31/12/2022</t>
  </si>
  <si>
    <t>A décaisser
au 31/12/2022</t>
  </si>
  <si>
    <r>
      <t xml:space="preserve">Total des décaissements
</t>
    </r>
    <r>
      <rPr>
        <sz val="16"/>
        <rFont val="Calibri"/>
        <family val="2"/>
        <scheme val="minor"/>
      </rPr>
      <t>au 30/06/2022</t>
    </r>
  </si>
  <si>
    <r>
      <t xml:space="preserve">Flux  décaissés </t>
    </r>
    <r>
      <rPr>
        <sz val="16"/>
        <rFont val="Calibri"/>
        <family val="2"/>
        <scheme val="minor"/>
      </rPr>
      <t>S2 2022</t>
    </r>
  </si>
  <si>
    <t>Résidences Services Seniors (RSS) et collocations séniors</t>
  </si>
  <si>
    <t>Economie Sociale et
Solidaire</t>
  </si>
  <si>
    <t>ODD 1</t>
  </si>
  <si>
    <t>ODD 2</t>
  </si>
  <si>
    <t>ODD 3</t>
  </si>
  <si>
    <t>ODD 4</t>
  </si>
  <si>
    <t>ODD 7</t>
  </si>
  <si>
    <t>ODD 8</t>
  </si>
  <si>
    <t>ODD 9</t>
  </si>
  <si>
    <t>ODD 10</t>
  </si>
  <si>
    <t>ODD 11</t>
  </si>
  <si>
    <t>ODD 12</t>
  </si>
  <si>
    <t>ODD 13</t>
  </si>
  <si>
    <t>ODD 15</t>
  </si>
  <si>
    <t>ODD prioritaire</t>
  </si>
  <si>
    <t>ODD significatif</t>
  </si>
  <si>
    <t>Descrpiption</t>
  </si>
  <si>
    <t>Impact environnemental et climatique</t>
  </si>
  <si>
    <t>Impact social et territorial</t>
  </si>
  <si>
    <t>Etat d'avancement
du projet</t>
  </si>
  <si>
    <t>Éolien</t>
  </si>
  <si>
    <t>En exploitation</t>
  </si>
  <si>
    <t>Livré</t>
  </si>
  <si>
    <t>BREEAM niveau Very Good</t>
  </si>
  <si>
    <t xml:space="preserve">Effinergie BEPOS </t>
  </si>
  <si>
    <t>NF Bâtiment tertiaire label HPE
Effinergie BEPOS +</t>
  </si>
  <si>
    <t>BREEAM niveau Excellent
BBC Effinergie 2017</t>
  </si>
  <si>
    <t>HQE Excellent</t>
  </si>
  <si>
    <t>Effinergie BEPOS 2017
E+C- : E3C1</t>
  </si>
  <si>
    <t>En construction (livraison prévue en mars 2024)</t>
  </si>
  <si>
    <t>BREEAM Very Good</t>
  </si>
  <si>
    <t>RT 2012 - 10 ; Certifié BEE
Label Biodivercity</t>
  </si>
  <si>
    <t>En construction (livraison prévue en 2023)</t>
  </si>
  <si>
    <t xml:space="preserve">
Impact sur la santé publique via la décontamination des sites
Lutte contre l’artificialisation de nouveaux sols</t>
  </si>
  <si>
    <t>100% en cours de dépollution</t>
  </si>
  <si>
    <t>Réseaux de fibre optique</t>
  </si>
  <si>
    <t>Objectif de couverture très haut débit du territoire concerné : 100 %</t>
  </si>
  <si>
    <t>En construction</t>
  </si>
  <si>
    <t>Permettre l’insertion future des jeunes, âgés d’au moins 15 ans, en difficulté avec le système traditionnel d’enseignement</t>
  </si>
  <si>
    <t xml:space="preserve">Le projet de la SOLIFAP est d’agir, aux côtés de la Fondation Abbé Pierre, pour que chacun bénéficie d’un habitat digne de son humanité, facteur d’épanouissement personnel et d’insertion dans la société. </t>
  </si>
  <si>
    <t>NF Habitat</t>
  </si>
  <si>
    <t>Fonds ESS</t>
  </si>
  <si>
    <t>Emergence et changement d’échelle des entreprises de l’ESS résidant en France</t>
  </si>
  <si>
    <t>Création dans les territoires d’activités et d’emplois non délocalisables, et développement socio-économique des territoires</t>
  </si>
  <si>
    <t xml:space="preserve">En projet </t>
  </si>
  <si>
    <t>Production d'électricité et de chaleur d'origine renouvelable</t>
  </si>
  <si>
    <t>Biomasse</t>
  </si>
  <si>
    <t>Solaire
photovoltaïque</t>
  </si>
  <si>
    <r>
      <rPr>
        <b/>
        <sz val="15"/>
        <color theme="1"/>
        <rFont val="Calibri"/>
        <family val="2"/>
        <scheme val="minor"/>
      </rPr>
      <t>Hôtel Malakoff Okko - Lille (59)</t>
    </r>
    <r>
      <rPr>
        <sz val="15"/>
        <color theme="1"/>
        <rFont val="Calibri"/>
        <family val="2"/>
        <scheme val="minor"/>
      </rPr>
      <t xml:space="preserve">
Ensemble hôtelier</t>
    </r>
  </si>
  <si>
    <t>18MW de puissance installée
37 10 MWh produits en 2022
18 148 tCO2eq évitées en 2022</t>
  </si>
  <si>
    <t>10,25 MW de puissance installée
19 325 MWh produits en 2022
5 798 tCO2eq évitées en 2022</t>
  </si>
  <si>
    <t>9,90 MW de puissance installée</t>
  </si>
  <si>
    <t>10,1 MW de puissance installée
12 712 MWh produits en 2022
6 217 tCO2eq évitées en 2022</t>
  </si>
  <si>
    <r>
      <rPr>
        <b/>
        <sz val="15"/>
        <color theme="1"/>
        <rFont val="Calibri"/>
        <family val="2"/>
        <scheme val="minor"/>
      </rPr>
      <t>Centrale photovoltaique de Saint Eusèbe en Saône-et-Loire (71)</t>
    </r>
    <r>
      <rPr>
        <sz val="15"/>
        <color theme="1"/>
        <rFont val="Calibri"/>
        <family val="2"/>
        <scheme val="minor"/>
      </rPr>
      <t xml:space="preserve"> - Développement d'une centrale photovoltaique avec BELECTRIV PV 6</t>
    </r>
  </si>
  <si>
    <r>
      <rPr>
        <b/>
        <sz val="15"/>
        <color theme="1"/>
        <rFont val="Calibri"/>
        <family val="2"/>
        <scheme val="minor"/>
      </rPr>
      <t xml:space="preserve">Centrale Photovoltaïque de Cambrai dans les Hauts de France (59) - </t>
    </r>
    <r>
      <rPr>
        <sz val="15"/>
        <color theme="1"/>
        <rFont val="Calibri"/>
        <family val="2"/>
        <scheme val="minor"/>
      </rPr>
      <t>Projet solaire  à Cambrai avec Sun'R</t>
    </r>
  </si>
  <si>
    <r>
      <rPr>
        <b/>
        <sz val="15"/>
        <color theme="1"/>
        <rFont val="Calibri"/>
        <family val="2"/>
        <scheme val="minor"/>
      </rPr>
      <t xml:space="preserve">Parc éolien de Migré en Charente Maritime (17) - </t>
    </r>
    <r>
      <rPr>
        <sz val="15"/>
        <color theme="1"/>
        <rFont val="Calibri"/>
        <family val="2"/>
        <scheme val="minor"/>
      </rPr>
      <t>Développement d'un parc éolien de 5 éoliennes avec FOYE ENERGIES</t>
    </r>
  </si>
  <si>
    <t>30 000 habitants alimentés en électricité d'origine renouvelable (hors chauffage)
130 000 habitants chauffés d'origine renouvelable</t>
  </si>
  <si>
    <t>16 693 personnes alimentées en 2022 en électricité d'origine renouvelable (hors chauffage)</t>
  </si>
  <si>
    <t>11 000 personnes alimentées en 2022 en électricité d'origine renouvelable (hors chauffage)</t>
  </si>
  <si>
    <t>5 719 personnes alimentées en 2022 en électricité d'origine renouvelable (hors chauffage)</t>
  </si>
  <si>
    <t>90 GWh d'électricité produits par an
130GWH d'énergie thermique produits par an sous forme de vapeur et d'eau chaude</t>
  </si>
  <si>
    <t>Résidences Services Senior (RSS)</t>
  </si>
  <si>
    <t>Formation numérique</t>
  </si>
  <si>
    <t>Enseignement technique</t>
  </si>
  <si>
    <r>
      <t xml:space="preserve">SOLIFAP - </t>
    </r>
    <r>
      <rPr>
        <sz val="15"/>
        <color theme="1"/>
        <rFont val="Calibri"/>
        <family val="2"/>
        <scheme val="minor"/>
      </rPr>
      <t xml:space="preserve">Société agréée ESUS, qui accompagne les acteurs associatifs en soutien des personnes mal-logées : soutien financier à la production de logement via l'acquisition d'immeubles et leur location de longue durée ou à réhabilitation aux opérateurs de MOI </t>
    </r>
  </si>
  <si>
    <t>Tertiaire
(construction neuve)</t>
  </si>
  <si>
    <t>Tertiaire
(réhabilitation)</t>
  </si>
  <si>
    <t>Logements
(construction neuve)</t>
  </si>
  <si>
    <t>Partie réhabilitée : BREEAM Good
Partie neuve : BREEAM Very Good</t>
  </si>
  <si>
    <r>
      <rPr>
        <b/>
        <sz val="15"/>
        <color theme="1"/>
        <rFont val="Calibri"/>
        <family val="2"/>
        <scheme val="minor"/>
      </rPr>
      <t xml:space="preserve">Vanves (92) - </t>
    </r>
    <r>
      <rPr>
        <sz val="15"/>
        <color theme="1"/>
        <rFont val="Calibri"/>
        <family val="2"/>
        <scheme val="minor"/>
      </rPr>
      <t>Vente en état futur d’achèvement d’un immeuble de logements qui comprendra 50 appartements</t>
    </r>
  </si>
  <si>
    <t>Requalification de la zone André Dessaux</t>
  </si>
  <si>
    <t>1350 collaborateurs</t>
  </si>
  <si>
    <t>Création de 2 000 emplois grâce à l’implantation d’entreprises majeures</t>
  </si>
  <si>
    <t>14 entreprises dans ce bâtiment</t>
  </si>
  <si>
    <r>
      <rPr>
        <b/>
        <sz val="15"/>
        <color theme="1"/>
        <rFont val="Calibri"/>
        <family val="2"/>
        <scheme val="minor"/>
      </rPr>
      <t>Lillenium bureaux et Centre Commercial à Lille (59) -</t>
    </r>
    <r>
      <rPr>
        <sz val="15"/>
        <color theme="1"/>
        <rFont val="Calibri"/>
        <family val="2"/>
        <scheme val="minor"/>
      </rPr>
      <t xml:space="preserve"> Ensemble mixte (commerces, bureaux, hôtels) de plus de 60 000 m² dont 4 240 m² de bureaux.</t>
    </r>
  </si>
  <si>
    <r>
      <rPr>
        <b/>
        <sz val="15"/>
        <color theme="1"/>
        <rFont val="Calibri"/>
        <family val="2"/>
        <scheme val="minor"/>
      </rPr>
      <t xml:space="preserve">IntenCity à Grenoble (38) - </t>
    </r>
    <r>
      <rPr>
        <sz val="15"/>
        <color theme="1"/>
        <rFont val="Calibri"/>
        <family val="2"/>
        <scheme val="minor"/>
      </rPr>
      <t>Campus tertiaire de Schneider Electric à Grenoble</t>
    </r>
  </si>
  <si>
    <r>
      <rPr>
        <b/>
        <sz val="15"/>
        <color theme="1"/>
        <rFont val="Calibri"/>
        <family val="2"/>
        <scheme val="minor"/>
      </rPr>
      <t xml:space="preserve">Citevolia à Fleury les Aubrais (45) - </t>
    </r>
    <r>
      <rPr>
        <sz val="15"/>
        <color theme="1"/>
        <rFont val="Calibri"/>
        <family val="2"/>
        <scheme val="minor"/>
      </rPr>
      <t>Immeuble de bureaux  de 6 820m², siège de la CCI du Loiret</t>
    </r>
  </si>
  <si>
    <t>Certification HQE 9 étoiles Excellent 
Bâtiment A et B : BBC EFFINERGIE 2017 E2 C1 / Bâtiment C : BEPOS EFFINERGIE 2017 E3 C1</t>
  </si>
  <si>
    <r>
      <rPr>
        <b/>
        <sz val="15"/>
        <color theme="1"/>
        <rFont val="Calibri"/>
        <family val="2"/>
        <scheme val="minor"/>
      </rPr>
      <t xml:space="preserve">Arteparc Lille-Lesquin (59) - </t>
    </r>
    <r>
      <rPr>
        <sz val="15"/>
        <color theme="1"/>
        <rFont val="Calibri"/>
        <family val="2"/>
        <scheme val="minor"/>
      </rPr>
      <t>Immobilier d’entreprise - 1er parc tertiaire de 3ème génération de la région Hauts de France</t>
    </r>
  </si>
  <si>
    <t>Implantation en Zone Franche Urbaine et en Quartier Prioritaire de la Politique de la Ville</t>
  </si>
  <si>
    <r>
      <rPr>
        <b/>
        <sz val="15"/>
        <color theme="1"/>
        <rFont val="Calibri"/>
        <family val="2"/>
        <scheme val="minor"/>
      </rPr>
      <t xml:space="preserve">Bureaux neufs Le Racine Strasbourg (67) -  </t>
    </r>
    <r>
      <rPr>
        <sz val="15"/>
        <color theme="1"/>
        <rFont val="Calibri"/>
        <family val="2"/>
        <scheme val="minor"/>
      </rPr>
      <t>8 500 m² de bureaux neufs répartis en 3 bâtiments</t>
    </r>
  </si>
  <si>
    <t>Contribuer au renouveau du quartier en proposant une mixité sociale et des services accessibles à tous : une maison de santé, des bureaux classés ERP dédiés aux entreprises de l'ESS</t>
  </si>
  <si>
    <r>
      <rPr>
        <b/>
        <sz val="15"/>
        <color theme="1"/>
        <rFont val="Calibri"/>
        <family val="2"/>
        <scheme val="minor"/>
      </rPr>
      <t xml:space="preserve">Quai des Caps Ilot Cap Leeuwin à Bordeaux (33) - </t>
    </r>
    <r>
      <rPr>
        <sz val="15"/>
        <color theme="1"/>
        <rFont val="Calibri"/>
        <family val="2"/>
        <scheme val="minor"/>
      </rPr>
      <t>Immobilier d’entreprise</t>
    </r>
  </si>
  <si>
    <t>Accueil sur ce site d'activités notamment dédiées à la fabrication, à l’artisanat, à l’industrie créative et numérique, à l’ESS.</t>
  </si>
  <si>
    <r>
      <rPr>
        <b/>
        <sz val="15"/>
        <color theme="1"/>
        <rFont val="Calibri"/>
        <family val="2"/>
        <scheme val="minor"/>
      </rPr>
      <t xml:space="preserve">Immeuble #V2 à Saint-Ouen-sur-Seine (93) - </t>
    </r>
    <r>
      <rPr>
        <sz val="15"/>
        <color theme="1"/>
        <rFont val="Calibri"/>
        <family val="2"/>
        <scheme val="minor"/>
      </rPr>
      <t>Construction d’une ensemble immobilier de bureaux neuf développant environ 13 500 m²</t>
    </r>
  </si>
  <si>
    <t>RT 2012 - 40%
Effinergie + BBC 2017 E2 C1
HQE Bâtiment durable Neuf 2016 :
niveau Excellent
BREEAM International New Construction : niveau Excellent</t>
  </si>
  <si>
    <t>HQE Neuf 2016 Niveau Exceptionnel
BREEAM International New Construction 2016 Niveau Excellent
Effinergie +</t>
  </si>
  <si>
    <r>
      <rPr>
        <b/>
        <sz val="15"/>
        <color theme="1"/>
        <rFont val="Calibri"/>
        <family val="2"/>
        <scheme val="minor"/>
      </rPr>
      <t xml:space="preserve">Altiplano à La Défense (92) - </t>
    </r>
    <r>
      <rPr>
        <sz val="15"/>
        <color theme="1"/>
        <rFont val="Calibri"/>
        <family val="2"/>
        <scheme val="minor"/>
      </rPr>
      <t>Restructuration et sur-élévation d’un actif de bureaux à La Défense qui développera environ 53 000 m²</t>
    </r>
  </si>
  <si>
    <r>
      <rPr>
        <b/>
        <sz val="15"/>
        <color theme="1"/>
        <rFont val="Calibri"/>
        <family val="2"/>
        <scheme val="minor"/>
      </rPr>
      <t xml:space="preserve">BO13 Illumine à Paris (75) - </t>
    </r>
    <r>
      <rPr>
        <sz val="15"/>
        <color theme="1"/>
        <rFont val="Calibri"/>
        <family val="2"/>
        <scheme val="minor"/>
      </rPr>
      <t>Restructuration d’un immeuble de bureaux</t>
    </r>
  </si>
  <si>
    <r>
      <rPr>
        <b/>
        <sz val="15"/>
        <color theme="1"/>
        <rFont val="Calibri"/>
        <family val="2"/>
        <scheme val="minor"/>
      </rPr>
      <t xml:space="preserve">Hôtel Eklo à Toulouse (31) - </t>
    </r>
    <r>
      <rPr>
        <sz val="15"/>
        <color theme="1"/>
        <rFont val="Calibri"/>
        <family val="2"/>
        <scheme val="minor"/>
      </rPr>
      <t>Ensemble hôtelier</t>
    </r>
  </si>
  <si>
    <r>
      <rPr>
        <b/>
        <sz val="15"/>
        <color theme="1"/>
        <rFont val="Calibri"/>
        <family val="2"/>
        <scheme val="minor"/>
      </rPr>
      <t xml:space="preserve">La Maréchalerie à Rueil Malmaison (92) - </t>
    </r>
    <r>
      <rPr>
        <sz val="15"/>
        <color theme="1"/>
        <rFont val="Calibri"/>
        <family val="2"/>
        <scheme val="minor"/>
      </rPr>
      <t>Vente en état futur d’achèvement d’un immeuble de logements qui comprendra 49 appartements.</t>
    </r>
  </si>
  <si>
    <r>
      <rPr>
        <b/>
        <sz val="15"/>
        <color theme="1"/>
        <rFont val="Calibri"/>
        <family val="2"/>
        <scheme val="minor"/>
      </rPr>
      <t xml:space="preserve">Hôtel Naos à Dijon (21) - </t>
    </r>
    <r>
      <rPr>
        <sz val="15"/>
        <color theme="1"/>
        <rFont val="Calibri"/>
        <family val="2"/>
        <scheme val="minor"/>
      </rPr>
      <t>Ensemble hôtelier</t>
    </r>
  </si>
  <si>
    <r>
      <rPr>
        <b/>
        <sz val="15"/>
        <color theme="1"/>
        <rFont val="Calibri"/>
        <family val="2"/>
        <scheme val="minor"/>
      </rPr>
      <t xml:space="preserve"> Fonds Brownfields 3 - </t>
    </r>
    <r>
      <rPr>
        <sz val="15"/>
        <color theme="1"/>
        <rFont val="Calibri"/>
        <family val="2"/>
        <scheme val="minor"/>
      </rPr>
      <t>Réhabilitation et redéveloppement de friches industrielles</t>
    </r>
  </si>
  <si>
    <t>Objectif de couverture très haut débit du territoire concerné : 100 %
3 404 communes concernées, soit 952 750 prises</t>
  </si>
  <si>
    <t>Objectif de couverture très haut débit du territoire concerné : 100 %
704 communes, dont 129 prioritaires, soit 430 000 prises</t>
  </si>
  <si>
    <r>
      <rPr>
        <b/>
        <sz val="15"/>
        <color theme="1"/>
        <rFont val="Calibri"/>
        <family val="2"/>
        <scheme val="minor"/>
      </rPr>
      <t xml:space="preserve">Fonds NovESS - </t>
    </r>
    <r>
      <rPr>
        <sz val="15"/>
        <color theme="1"/>
        <rFont val="Calibri"/>
        <family val="2"/>
        <scheme val="minor"/>
      </rPr>
      <t>Fonds professionnel spécialisé ELTIF, ciblant toute entreprise de l'ESS au sens de la loi du 31 juillet 2014 oeuvrant dans les secteurs suivants : sanitaire, médico-social, transition énergétique, circuits courts et économie circulaire, tourisme social</t>
    </r>
  </si>
  <si>
    <r>
      <rPr>
        <b/>
        <sz val="15"/>
        <color theme="1"/>
        <rFont val="Calibri"/>
        <family val="2"/>
        <scheme val="minor"/>
      </rPr>
      <t xml:space="preserve">Simplon - </t>
    </r>
    <r>
      <rPr>
        <sz val="15"/>
        <color theme="1"/>
        <rFont val="Calibri"/>
        <family val="2"/>
        <scheme val="minor"/>
      </rPr>
      <t>Réseau d’école de formation aux métiers du numérique, labellisée grande école du numérique et ESUS</t>
    </r>
  </si>
  <si>
    <r>
      <rPr>
        <b/>
        <sz val="15"/>
        <color theme="1"/>
        <rFont val="Calibri"/>
        <family val="2"/>
        <scheme val="minor"/>
      </rPr>
      <t xml:space="preserve">Écoles de Production - </t>
    </r>
    <r>
      <rPr>
        <sz val="15"/>
        <color theme="1"/>
        <rFont val="Calibri"/>
        <family val="2"/>
        <scheme val="minor"/>
      </rPr>
      <t>Réseau d’établissements privés d’enseignement technique, à but non lucratif, reconnus par l’État</t>
    </r>
  </si>
  <si>
    <t>HQE niveau Exceptionnel
Eau pluviale récupérée pour l'alimentation des sanitaires / locaux ménage / arrosage
Charte chantier vert</t>
  </si>
  <si>
    <t>BREEAM International New construction 2016 : niveau excellent
Wirescore</t>
  </si>
  <si>
    <t>Certification Patrimoine et Habitat profil A, option performance Effinergie+ (RT2012 - 10%)
Label BiodiverCity</t>
  </si>
  <si>
    <t>Dynamisation et relance de l’activité pour les acteurs de la dépollution et du BTP, libération de terrains pour des projets d’aménagement bloqués en raison des coûts de réhabilitation et de dépollution des sols</t>
  </si>
  <si>
    <t>Passer de 2 000 à 10 000 personnes formées par an (décrocheurs, chômeurs, femmes…) en 2023
Passer de 44 à 100 fabriques en France et à l’étranger</t>
  </si>
  <si>
    <t>Lutte contre
le mal-logement</t>
  </si>
  <si>
    <t>Accompagnement du vieillissement</t>
  </si>
  <si>
    <t>Liste détaillée des projets adossés à l'obligation durable 2019</t>
  </si>
  <si>
    <t xml:space="preserve">
Immobilier social</t>
  </si>
  <si>
    <t xml:space="preserve">
Réhabilitation
de sites</t>
  </si>
  <si>
    <t>129 logements</t>
  </si>
  <si>
    <t>NF Habitat HQE 6 étoiles
(RT 2012 -10%)</t>
  </si>
  <si>
    <t>106 logements</t>
  </si>
  <si>
    <t>174 chambres</t>
  </si>
  <si>
    <t>114 appartements</t>
  </si>
  <si>
    <t>100 appartements</t>
  </si>
  <si>
    <t>100 logements</t>
  </si>
  <si>
    <t>117 appartements</t>
  </si>
  <si>
    <t>81 appartements</t>
  </si>
  <si>
    <t>NF Habitat 7 étoiles
Excellent (RT 2012 -10%)</t>
  </si>
  <si>
    <t>84 appartements</t>
  </si>
  <si>
    <t>Liste détaillée des projets adossés à l'obligation durable 2020</t>
  </si>
  <si>
    <t>Liste détaillée des projets adossés à l'obligation durable 2021</t>
  </si>
  <si>
    <t>Liste détaillée des projets adossés à l'obligation durable 2022</t>
  </si>
  <si>
    <t>E+C-: E1C1
HQE niveau Très bon</t>
  </si>
  <si>
    <t>HQE8* (équivalent niveau Excellent)
BREEAM niveau Excellent</t>
  </si>
  <si>
    <t>BREEAM niveau Excellent
HQE niveau Excellent
E+C- : E2C1</t>
  </si>
  <si>
    <t>HQE niveau Excellent</t>
  </si>
  <si>
    <t>RT2012 – 40%
Certification NF bâtiments tertiaires 
Démarche HQE 2015, niveau excellent
BREEAM international NC 2016, niveau excellent
Wirescore Gold
Label Biodivercity (base)</t>
  </si>
  <si>
    <t>Label E1C1</t>
  </si>
  <si>
    <t>Certification CERQUAL NF Habitat - Niveau de base
Label BBC Effinergie Rénovation
Label BiodiverCity</t>
  </si>
  <si>
    <t xml:space="preserve">Flottes de matériel roulant propre </t>
  </si>
  <si>
    <t>Infrastructures d'avitaillement</t>
  </si>
  <si>
    <t>En projet (fin du déploiement prévue pour 2023)</t>
  </si>
  <si>
    <t>89 logements</t>
  </si>
  <si>
    <t>95 logements</t>
  </si>
  <si>
    <t>Colocations senior</t>
  </si>
  <si>
    <t>3 000 places d’hébergement
1 500 emplois directs d’auxiliaires de vie</t>
  </si>
  <si>
    <t>Production d’électricité verte équivalente à la consommation de près de 51 000 habitants (hors chauffage)</t>
  </si>
  <si>
    <t>Production de l'équivalent à la consommation de 65 000 logements (hors chauffage)</t>
  </si>
  <si>
    <t>HQE Excellent / BREEAM Excellent / WELL Gold / BBCA / Effinergie+
500 m² de production d’énergie renouvelable avec l’installation de panneaux photovoltaïques</t>
  </si>
  <si>
    <t>Label BBCA / HQE Excellent / BREEAM Very Good
Label Biodivercity
Label bas carbone E+ C- : E3 C2 pour les logements R+6, E3 C1 pour les logements R+9, E2 C1 pour les bureaux</t>
  </si>
  <si>
    <t>HQE BEPOS
Label bas carbone E+ C- : E3 C1
Well Argent</t>
  </si>
  <si>
    <t>Effinergie BBC 2017 (RT 2012 - 40%)
Label bas carbone E+/C- : E2/C1
HQE Bâtiment durable Neuf 2016 : niveau Excellent
BREEAM International NC 2016 : niveau Excellent
WIREDSCORE niveau Silver</t>
  </si>
  <si>
    <t>RT 2012 - 20%
Label BBC Effinergie +
Certification CERQUAL NF Habitat
Label BiodiverCity (meilleurs efforts)</t>
  </si>
  <si>
    <t>RT2012 -20%
Certification NF Habitat HQE niveau excellent
Label BiodiverCity (meilleurs efforts)</t>
  </si>
  <si>
    <t>Autopartage</t>
  </si>
  <si>
    <t>Vélopartage</t>
  </si>
  <si>
    <t>Insertion professionnelle</t>
  </si>
  <si>
    <t>Expansion géographique: Passage de 1 200 ETP en insertion à 2 000 fin 2023 avec l’ouverture d’une quarantaine d’agences d’intérim d’insertion
QPV ciblés (potentiel de près d’1,5 M d’habitants)</t>
  </si>
  <si>
    <t>En projet</t>
  </si>
  <si>
    <t>Revitalisation des zones rurales
Circuit-court</t>
  </si>
  <si>
    <t>Construction/rénovation et/ou extension de 3 maisons, permettant d'accueillir 15 colocataires max par maison
Logements senior à prix abordable
Mixité générationnelle favorisée</t>
  </si>
  <si>
    <t>Soutien des professionnels de santé dans le secteur de l'accompagnement des personnes âgées</t>
  </si>
  <si>
    <t xml:space="preserve">100 points de recharge déployés
Réduction des émissions de GES  : 138 540 tCO2eq évitées
Réduction des polluants locaux (NOx, particules fines)
</t>
  </si>
  <si>
    <t>Matériel roulant zéro-émission</t>
  </si>
  <si>
    <t xml:space="preserve"> Rendre accessible la mobilité électrique pour tous les professionnels partout en France (offre de véhicules d'occasion)</t>
  </si>
  <si>
    <t>Economie circulaire /
Réduction des emballages</t>
  </si>
  <si>
    <t>Agriculture biologique</t>
  </si>
  <si>
    <r>
      <rPr>
        <b/>
        <sz val="15"/>
        <color theme="1"/>
        <rFont val="Calibri"/>
        <family val="2"/>
        <scheme val="minor"/>
      </rPr>
      <t>NEoT Green Mobility</t>
    </r>
    <r>
      <rPr>
        <sz val="15"/>
        <color theme="1"/>
        <rFont val="Calibri"/>
        <family val="2"/>
        <scheme val="minor"/>
      </rPr>
      <t xml:space="preserve">
Véhicule d'investissement faisant l'acquisition de batteries et de systèmes de recharges associés et assurant leur fourniture aux collectivités ou aux opérateurs de transport lors de leur acquisition de flottes de véhicules électriques.</t>
    </r>
  </si>
  <si>
    <t xml:space="preserve">NF Habitat HQE 6 étoiles
(RT 2012 -10%)
</t>
  </si>
  <si>
    <t>Logements
(réhabilitation)</t>
  </si>
  <si>
    <t>Tourisme
(construction neuve)</t>
  </si>
  <si>
    <r>
      <rPr>
        <b/>
        <sz val="15"/>
        <color theme="1"/>
        <rFont val="Calibri"/>
        <family val="2"/>
        <scheme val="minor"/>
      </rPr>
      <t xml:space="preserve">Hôtel de Logistique Urbaine DKM à Lyon (69) - </t>
    </r>
    <r>
      <rPr>
        <sz val="15"/>
        <color theme="1"/>
        <rFont val="Calibri"/>
        <family val="2"/>
        <scheme val="minor"/>
      </rPr>
      <t>Situé dans le port Edouard Herriot, il s'étendra sur 28 300 m² de surface de plancher, disposera d'un étage et intégrera des espaces de réception, tri, crossdock et préparation de commandes, mais aussi des réserves pour les commerçants et artisans.</t>
    </r>
  </si>
  <si>
    <r>
      <rPr>
        <b/>
        <sz val="15"/>
        <color theme="1"/>
        <rFont val="Calibri"/>
        <family val="2"/>
        <scheme val="minor"/>
      </rPr>
      <t xml:space="preserve">Immeuble de bureaux Les Vergers à Cergy (95) - </t>
    </r>
    <r>
      <rPr>
        <sz val="15"/>
        <color theme="1"/>
        <rFont val="Calibri"/>
        <family val="2"/>
        <scheme val="minor"/>
      </rPr>
      <t>L’ancien parc de stationnement Verger, désaffecté en 2017, laisse place à des immeubles de bureaux et accueillir les futurs sièges départementaux de l’URSAFF et de la CAF. Ce nouvel ensemble développera 22 000 m² de bureaux, répartis en 2 bâtiments.</t>
    </r>
  </si>
  <si>
    <r>
      <rPr>
        <b/>
        <sz val="15"/>
        <color theme="1"/>
        <rFont val="Calibri"/>
        <family val="2"/>
        <scheme val="minor"/>
      </rPr>
      <t xml:space="preserve">Y-SPOT Open Innovation Center à Grenoble (38) - </t>
    </r>
    <r>
      <rPr>
        <sz val="15"/>
        <color theme="1"/>
        <rFont val="Calibri"/>
        <family val="2"/>
        <scheme val="minor"/>
      </rPr>
      <t>Situé sur le quartier de la Presqu'Île, place Nelson-Mandela, l’immeuble de bureaux Y. Spot Partners, dédié à l’innovation collaborative développera une surface de 9 838 m² sur 5 étages, et aura une capacité de 141 places de parking.</t>
    </r>
  </si>
  <si>
    <t>Centre de données
éco-efficients</t>
  </si>
  <si>
    <t>Infrastructures
numériques</t>
  </si>
  <si>
    <t>PUE cible 1.1
Certification TIER IV (Conception et réalisation)</t>
  </si>
  <si>
    <r>
      <rPr>
        <b/>
        <sz val="15"/>
        <color theme="1"/>
        <rFont val="Calibri"/>
        <family val="2"/>
        <scheme val="minor"/>
      </rPr>
      <t xml:space="preserve">Osmose à Strasbourg (67) - </t>
    </r>
    <r>
      <rPr>
        <sz val="15"/>
        <color theme="1"/>
        <rFont val="Calibri"/>
        <family val="2"/>
        <scheme val="minor"/>
      </rPr>
      <t>Lot E du quartier d’affaires Archipel Wacken - Programme tertiaire de 40 000 m² face au Parlement Européen réalisé par Icade Promotion</t>
    </r>
  </si>
  <si>
    <r>
      <rPr>
        <b/>
        <sz val="15"/>
        <color theme="1"/>
        <rFont val="Calibri"/>
        <family val="2"/>
        <scheme val="minor"/>
      </rPr>
      <t xml:space="preserve">Evidence à Saint-Ouen-sur-Seine (93) - </t>
    </r>
    <r>
      <rPr>
        <sz val="15"/>
        <color theme="1"/>
        <rFont val="Calibri"/>
        <family val="2"/>
        <scheme val="minor"/>
      </rPr>
      <t>Construction d'une ensemble immobilier de bureaux neuf (2 bâtiments) développant environ 35 000 m².</t>
    </r>
  </si>
  <si>
    <r>
      <rPr>
        <b/>
        <sz val="15"/>
        <color theme="1"/>
        <rFont val="Calibri"/>
        <family val="2"/>
        <scheme val="minor"/>
      </rPr>
      <t xml:space="preserve">Métal 57 à Boulogne (92) - </t>
    </r>
    <r>
      <rPr>
        <sz val="15"/>
        <color theme="1"/>
        <rFont val="Calibri"/>
        <family val="2"/>
        <scheme val="minor"/>
      </rPr>
      <t>Acquisition en VEFA du futur siège de BNP Paribas Real Estate à Boulogne-Billancourt (36 000 m²)</t>
    </r>
  </si>
  <si>
    <r>
      <rPr>
        <b/>
        <sz val="15"/>
        <color theme="1"/>
        <rFont val="Calibri"/>
        <family val="2"/>
        <scheme val="minor"/>
      </rPr>
      <t>EKOM INVEST - Bâtiment à Serris (79) et Bâtiments A, B et C à Lyon (69)</t>
    </r>
    <r>
      <rPr>
        <sz val="15"/>
        <color theme="1"/>
        <rFont val="Calibri"/>
        <family val="2"/>
        <scheme val="minor"/>
      </rPr>
      <t xml:space="preserve">
Création de la foncière EKOM INVEST destinée à financer la conception et la construction de 5 à 10 hôtels exploités par Eklo</t>
    </r>
  </si>
  <si>
    <t>75 logements</t>
  </si>
  <si>
    <r>
      <rPr>
        <b/>
        <sz val="15"/>
        <color theme="1"/>
        <rFont val="Calibri"/>
        <family val="2"/>
        <scheme val="minor"/>
      </rPr>
      <t xml:space="preserve">HYMPULSION SAS - </t>
    </r>
    <r>
      <rPr>
        <sz val="15"/>
        <color theme="1"/>
        <rFont val="Calibri"/>
        <family val="2"/>
        <scheme val="minor"/>
      </rPr>
      <t>Deploiement d'une vingtaine de stations d'avitaillement en hydrogène pour véhicules sur le territoire de la Région Auvergne-Rhône-Alpes.</t>
    </r>
  </si>
  <si>
    <r>
      <rPr>
        <b/>
        <sz val="15"/>
        <color theme="1"/>
        <rFont val="Calibri"/>
        <family val="2"/>
        <scheme val="minor"/>
      </rPr>
      <t xml:space="preserve">Data 17 à Saint-Jean-d'Angély Charente Maritime (17) - </t>
    </r>
    <r>
      <rPr>
        <sz val="15"/>
        <color theme="1"/>
        <rFont val="Calibri"/>
        <family val="2"/>
        <scheme val="minor"/>
      </rPr>
      <t>Centre de données neutre, ouvert et mutualisé. Propose une offre de colocation de près de 80 baies et d’hébergements de serveurs informatiques pour une puissance à la demande de 1 à &gt; 30 kW.</t>
    </r>
  </si>
  <si>
    <r>
      <rPr>
        <b/>
        <sz val="15"/>
        <color theme="1"/>
        <rFont val="Calibri"/>
        <family val="2"/>
        <scheme val="minor"/>
      </rPr>
      <t xml:space="preserve">Val d'Oise Fibre dans le Val d'Oise (95) - </t>
    </r>
    <r>
      <rPr>
        <sz val="15"/>
        <color theme="1"/>
        <rFont val="Calibri"/>
        <family val="2"/>
        <scheme val="minor"/>
      </rPr>
      <t xml:space="preserve">Société projet chargée de la conception, de l'établissement, de l'exploitation, de la commercialisation et du financement du réseau d'initiative publique THD sur le territoire du Val d'Oise.  </t>
    </r>
  </si>
  <si>
    <r>
      <rPr>
        <b/>
        <sz val="15"/>
        <color theme="1"/>
        <rFont val="Calibri"/>
        <family val="2"/>
        <scheme val="minor"/>
      </rPr>
      <t xml:space="preserve">Aisne THD dans l'Aisne (02) - </t>
    </r>
    <r>
      <rPr>
        <sz val="15"/>
        <color theme="1"/>
        <rFont val="Calibri"/>
        <family val="2"/>
        <scheme val="minor"/>
      </rPr>
      <t xml:space="preserve">Société projet chargée de la conception, une partie de de l'établissement, de l'exploitation, de la commercialisation et du financement du réseau d'initiative publique THD sur le territoire de l'Aisne. </t>
    </r>
  </si>
  <si>
    <r>
      <rPr>
        <b/>
        <sz val="15"/>
        <color theme="1"/>
        <rFont val="Calibri"/>
        <family val="2"/>
        <scheme val="minor"/>
      </rPr>
      <t xml:space="preserve">Fibre 31 en Haute-Garonne (31) - </t>
    </r>
    <r>
      <rPr>
        <sz val="15"/>
        <color theme="1"/>
        <rFont val="Calibri"/>
        <family val="2"/>
        <scheme val="minor"/>
      </rPr>
      <t>Société projet chargée de la conception, de l'établissement, de l'exploitation, de la commercialisation et du financement du réseau d'initiative publique THD et la reprise des réseaux existants en Haute-Garonne.</t>
    </r>
  </si>
  <si>
    <r>
      <rPr>
        <b/>
        <sz val="15"/>
        <color theme="1"/>
        <rFont val="Calibri"/>
        <family val="2"/>
        <scheme val="minor"/>
      </rPr>
      <t xml:space="preserve">Résidence senior Tro breizh à Saint Pol de Leon (29) - </t>
    </r>
    <r>
      <rPr>
        <sz val="15"/>
        <color theme="1"/>
        <rFont val="Calibri"/>
        <family val="2"/>
        <scheme val="minor"/>
      </rPr>
      <t>Bâtiment de 3 étages dans un style « village » desservis par 2 ascenseurs accueillant 89 appartements (+89 parkings) hautement fonctionnels du grand studio au 3 pièces, tous pourvus d'un balcon ou d'une terrasse.</t>
    </r>
  </si>
  <si>
    <r>
      <rPr>
        <b/>
        <sz val="15"/>
        <color theme="1"/>
        <rFont val="Calibri"/>
        <family val="2"/>
        <scheme val="minor"/>
      </rPr>
      <t xml:space="preserve">Résidence service seniors Cosy Diem au Cap d'Agde (34) - </t>
    </r>
    <r>
      <rPr>
        <sz val="15"/>
        <color theme="1"/>
        <rFont val="Calibri"/>
        <family val="2"/>
        <scheme val="minor"/>
      </rPr>
      <t>L’ouvrage s’élèvera sur 4 niveaux et comprendra 95 logements répartis sur plus de 4 000 m² habitables et locaux dédiés aux services pour les seniors.</t>
    </r>
  </si>
  <si>
    <r>
      <rPr>
        <b/>
        <sz val="15"/>
        <color theme="1"/>
        <rFont val="Calibri"/>
        <family val="2"/>
        <scheme val="minor"/>
      </rPr>
      <t xml:space="preserve">Partenariat Korian / Ages et Vies - </t>
    </r>
    <r>
      <rPr>
        <sz val="15"/>
        <color theme="1"/>
        <rFont val="Calibri"/>
        <family val="2"/>
        <scheme val="minor"/>
      </rPr>
      <t xml:space="preserve">Partenariat avec le groupe Korian et Crédit Agricole Assurances pour développer des maisons Ages &amp; Vie, une solution alternative d’habitat partagé pour les personnes âgées. </t>
    </r>
  </si>
  <si>
    <r>
      <rPr>
        <b/>
        <sz val="15"/>
        <color theme="1"/>
        <rFont val="Calibri"/>
        <family val="2"/>
        <scheme val="minor"/>
      </rPr>
      <t>EDF Hynamics - Station H2 à Belfort</t>
    </r>
    <r>
      <rPr>
        <sz val="15"/>
        <color theme="1"/>
        <rFont val="Calibri"/>
        <family val="2"/>
        <scheme val="minor"/>
      </rPr>
      <t xml:space="preserve">
Le Grand Belfort Communauté d'Agglomération se dote d’une station de production et de distribution d’hydrogène renouvelable pour le développement d’une mobilité propre.</t>
    </r>
  </si>
  <si>
    <t>Solaire photovoltaïque</t>
  </si>
  <si>
    <t>RT 2012 - 20%
Effinergie +
Bâtiment Durable Francilien au stade conception
Certification NF HABITAT HQE</t>
  </si>
  <si>
    <t>RT 2012 - 40%
Effinergie +
NF Habitat HQE profil Excellent 7 étoiles
Label BiodiverCity
(meilleurs efforts du vendeur)</t>
  </si>
  <si>
    <t>BREEAM niveau Très Bon
E+ C- : E3C1
BEPOS Effinergie 2017
Label BBCA
Reconversion de friches industrielles</t>
  </si>
  <si>
    <t>Infrastructures d'avitaillement en électricité</t>
  </si>
  <si>
    <t>Infrastructures d'avitaillement en hydrogène</t>
  </si>
  <si>
    <r>
      <rPr>
        <b/>
        <sz val="15"/>
        <color theme="1"/>
        <rFont val="Calibri"/>
        <family val="2"/>
        <scheme val="minor"/>
      </rPr>
      <t xml:space="preserve">Homnia (agrément ESUS) - </t>
    </r>
    <r>
      <rPr>
        <sz val="15"/>
        <color theme="1"/>
        <rFont val="Calibri"/>
        <family val="2"/>
        <scheme val="minor"/>
      </rPr>
      <t>Solution d’habitation mêlant dans un même bâtiment colocations pour personnes handicapées lourdes et logements sociaux. Ce système hybride innovant concourt à la stabilité du modèle économique et renforce l’impact social du projet.</t>
    </r>
  </si>
  <si>
    <t>Objectif de couverture THD du territoire concerné : 100%
Parcours de formation prévus sur toute la durée du projet
80 024 lignes FTTH raccordables</t>
  </si>
  <si>
    <t>Objectif de couverture THD du territoire concerné : 100%
Parcours de formation prévus sur toute la durée du projet
24 000 lignes FTTH raccordables</t>
  </si>
  <si>
    <r>
      <rPr>
        <b/>
        <sz val="15"/>
        <color theme="1"/>
        <rFont val="Calibri"/>
        <family val="2"/>
        <scheme val="minor"/>
      </rPr>
      <t xml:space="preserve">Régie Réunion THD à la Réunion (974) - </t>
    </r>
    <r>
      <rPr>
        <sz val="15"/>
        <color theme="1"/>
        <rFont val="Calibri"/>
        <family val="2"/>
        <scheme val="minor"/>
      </rPr>
      <t xml:space="preserve">Société projet chargée de la conception, de l'établissement, de l'exploitation et du financement du réseau d'initiative publique THD sur le territoire de la Réunion. </t>
    </r>
  </si>
  <si>
    <r>
      <rPr>
        <b/>
        <sz val="15"/>
        <color theme="1"/>
        <rFont val="Calibri"/>
        <family val="2"/>
        <scheme val="minor"/>
      </rPr>
      <t xml:space="preserve">Ariège THD en Ariège (09) - </t>
    </r>
    <r>
      <rPr>
        <sz val="15"/>
        <color theme="1"/>
        <rFont val="Calibri"/>
        <family val="2"/>
        <scheme val="minor"/>
      </rPr>
      <t xml:space="preserve">Société projet chargée de la conception, de l'établissement, de l'exploitation et du financement du réseau d'initiative publique THD sur le territoire de l’Ariège. </t>
    </r>
  </si>
  <si>
    <t>Objectif de couverture THD du territoire concerné : 100%
Parcours de formation prévus sur toute la durée du projet
164 925  lignes FTTH environ racordables</t>
  </si>
  <si>
    <r>
      <rPr>
        <b/>
        <sz val="15"/>
        <color theme="1"/>
        <rFont val="Calibri"/>
        <family val="2"/>
        <scheme val="minor"/>
      </rPr>
      <t xml:space="preserve">Moselle Numérique en Moselle (57) - </t>
    </r>
    <r>
      <rPr>
        <sz val="15"/>
        <color theme="1"/>
        <rFont val="Calibri"/>
        <family val="2"/>
        <scheme val="minor"/>
      </rPr>
      <t>Société projet chargée de la conception, de l'établissement, de l'exploitation et du financement du réseau d'initiative publique THD sur le territoire de la Moselle.</t>
    </r>
  </si>
  <si>
    <t>86 logements
Création d'activités et d'emplois locaux non délocalisables :
100 ETP en phase de construction et 15 ETP / an en phase d'exploitation</t>
  </si>
  <si>
    <t>105 logements
Création d'activités et d'emplois locaux non délocalisables :
100 ETP en phase de construction et 15 ETP / an en phase d'exploitation</t>
  </si>
  <si>
    <t>127 logements
un habitat à échelle humaine avec plusieurs services (coiffeur, restaurant, cinéma…) intégré en RDC</t>
  </si>
  <si>
    <t xml:space="preserve"> NF Habitat HQE 6 étoiles
(RT 2012 - 20 %)</t>
  </si>
  <si>
    <t xml:space="preserve"> NF Habitat HQE 6 étoiles
(RT 2012 - 10 %)</t>
  </si>
  <si>
    <r>
      <rPr>
        <b/>
        <sz val="15"/>
        <rFont val="Calibri"/>
        <family val="2"/>
        <scheme val="minor"/>
      </rPr>
      <t>Résidence service seniors Le Hameau de Brou Montana Gestion à Bourg en Bresse (01) -</t>
    </r>
    <r>
      <rPr>
        <sz val="15"/>
        <rFont val="Calibri"/>
        <family val="2"/>
        <scheme val="minor"/>
      </rPr>
      <t xml:space="preserve"> Surface totale de 7 667 m², avec 127 logements se distinguant par 3 corps de bâtiments, pensée comme un village avec ses logements, ses services, ses places et ses jardins.</t>
    </r>
  </si>
  <si>
    <r>
      <rPr>
        <b/>
        <sz val="15"/>
        <rFont val="Calibri"/>
        <family val="2"/>
        <scheme val="minor"/>
      </rPr>
      <t xml:space="preserve">Résidence service seniors Oh'Activ ! à Saint-Pierre Quiberon (56) - </t>
    </r>
    <r>
      <rPr>
        <sz val="15"/>
        <rFont val="Calibri"/>
        <family val="2"/>
        <scheme val="minor"/>
      </rPr>
      <t>Résidence services senior en R+3 de 86 logements, représentera 4 662 m² (dont 4 056 m² de SHAB et 606 m² de surfaces commerciales exploitant). 65 appartements seront dotés d'un balcon ou d'une loggia.</t>
    </r>
  </si>
  <si>
    <t>8 millions d’utilisateurs en cumulé depuis sa création
1 collège REP/+ sur 4 utilise la plateforme Tactileo de Maskott
Résultats scolaires améliorés de l’ordre de 20 à 25%</t>
  </si>
  <si>
    <t>Plus de 350 personnes en situation de handicap hébergées à horizon 2024
470 emplois créés en 2024
Cible de 550 personnes en logements à loyers modérés en 2024</t>
  </si>
  <si>
    <t>Plateformes facilitant
l'accès à la formation</t>
  </si>
  <si>
    <t>Objectif de couverture THD du territoire concerné : 100%
Parcours de formation prévus sur toute la durée du projet
74 233 lignes FTTH raccordables</t>
  </si>
  <si>
    <r>
      <rPr>
        <b/>
        <sz val="15"/>
        <color theme="1"/>
        <rFont val="Calibri"/>
        <family val="2"/>
        <scheme val="minor"/>
      </rPr>
      <t xml:space="preserve">Orne Département THD dans l'Orne (61) - </t>
    </r>
    <r>
      <rPr>
        <sz val="15"/>
        <color theme="1"/>
        <rFont val="Calibri"/>
        <family val="2"/>
        <scheme val="minor"/>
      </rPr>
      <t>Société projet chargée de la conception, de l'établissement, de l'exploitation, de la commercialisation et du financement du réseau d'initiative publique très haut débit sur le territoire de l'Orne.</t>
    </r>
  </si>
  <si>
    <t>Objectif de couverture THD du territoire concerné : 100%
Parcours de formation prévus sur toute la durée du projet
344 975 lignes FTTH raccordables</t>
  </si>
  <si>
    <t>Objectif de couverture THD du territoire concerné : 100%
Parcours de formation prévus sur toute la durée du projet
476 000 lignes FTTH raccordables</t>
  </si>
  <si>
    <r>
      <rPr>
        <b/>
        <sz val="15"/>
        <color theme="1"/>
        <rFont val="Calibri"/>
        <family val="2"/>
        <scheme val="minor"/>
      </rPr>
      <t xml:space="preserve">Gironde THD en Gironde (33) - </t>
    </r>
    <r>
      <rPr>
        <sz val="15"/>
        <color theme="1"/>
        <rFont val="Calibri"/>
        <family val="2"/>
        <scheme val="minor"/>
      </rPr>
      <t xml:space="preserve">Société projet chargée de la conception, de l'établissement, de l'exploitation  et du financement du réseau d'initiative publique THD sur le territoire de la Gironde. </t>
    </r>
  </si>
  <si>
    <r>
      <rPr>
        <b/>
        <sz val="15"/>
        <color theme="1"/>
        <rFont val="Calibri"/>
        <family val="2"/>
        <scheme val="minor"/>
      </rPr>
      <t xml:space="preserve">Var THD dans le Var (83) - </t>
    </r>
    <r>
      <rPr>
        <sz val="15"/>
        <color theme="1"/>
        <rFont val="Calibri"/>
        <family val="2"/>
        <scheme val="minor"/>
      </rPr>
      <t>Société projet chargée de la conception, de l'établissement, de l'exploitation, de la commercialisation et du financement du réseau d'initiative publique THD sur le territoire du Var.</t>
    </r>
  </si>
  <si>
    <t>10 500 véhicules électriques à horizon 2025
Réduction des émissions de GES : 36 000 tCO2eq évitées par an en cible
 Réduction des polluants locaux (NOx, particules fines))</t>
  </si>
  <si>
    <t xml:space="preserve">Parcours de formation de 2 ans pour tous les salariés
Création d'activités et d'emplois locaux non délocalisables : 40 ETP directs en phase déconstruction et 50 ETP directs par an en phase d'exploitation
</t>
  </si>
  <si>
    <t>Création d'activités et d'emplois locaux non délocalisables : 4 ETP directs en phase de construction et 4 ETP soutenus / an en phase d'exploitation</t>
  </si>
  <si>
    <r>
      <rPr>
        <b/>
        <sz val="15"/>
        <color theme="1"/>
        <rFont val="Calibri"/>
        <family val="2"/>
        <scheme val="minor"/>
      </rPr>
      <t xml:space="preserve">E-motum en Corse - </t>
    </r>
    <r>
      <rPr>
        <sz val="15"/>
        <color theme="1"/>
        <rFont val="Calibri"/>
        <family val="2"/>
        <scheme val="minor"/>
      </rPr>
      <t>Installation en Corse par E-motum d'un réseau de 50 stations de recharge DC sur tout le territoire insulaire pour tous les usagers de véhicules électriques, selon un maillage territorial dense avec un trajet de moins de 50 km entre chaque station.</t>
    </r>
  </si>
  <si>
    <t xml:space="preserve"> Réduction des émissions de GES
 3 000 tCO2eq évitées par an en cible
Réduction des polluants locaux (NOx, particules fines)
Zéro artificialisation</t>
  </si>
  <si>
    <t xml:space="preserve"> 1000 ombrières de puissance &lt; 300 kWc déployées à horizon 5 ans
Réduction des émissions de GES : 234 000 tCO2eq évitées
Réduction des polluants locaux (NOx, particules fines)
</t>
  </si>
  <si>
    <r>
      <rPr>
        <b/>
        <sz val="15"/>
        <color theme="1"/>
        <rFont val="Calibri"/>
        <family val="2"/>
        <scheme val="minor"/>
      </rPr>
      <t xml:space="preserve">See You Sun - </t>
    </r>
    <r>
      <rPr>
        <sz val="15"/>
        <color theme="1"/>
        <rFont val="Calibri"/>
        <family val="2"/>
        <scheme val="minor"/>
      </rPr>
      <t xml:space="preserve">Déploiement par l'entreprise rennaise See You Sun d’ombrières photovoltaïques, équipées de bornes de recharge pour les véhicules électriques, sur les parkings. 
</t>
    </r>
  </si>
  <si>
    <t>Création d'activités et d'emplois locaux non délocalisables :  94 ETP directs en phase de construction et 14 ETP soutenus par an en phase d'exploitation</t>
  </si>
  <si>
    <r>
      <rPr>
        <b/>
        <sz val="15"/>
        <rFont val="Calibri"/>
        <family val="2"/>
        <scheme val="minor"/>
      </rPr>
      <t>Ilôt D du Village olympique et paralympique "Les Quinconces" - Saint-Ouen-sur-Seine (93)</t>
    </r>
    <r>
      <rPr>
        <sz val="15"/>
        <rFont val="Calibri"/>
        <family val="2"/>
        <scheme val="minor"/>
      </rPr>
      <t xml:space="preserve">
Ensemble immobilier de plus de 48 000 m² destiné à accueillir 3 000 athlètes venus du monde entier, pensé dès sa conception en mode « héritage ».</t>
    </r>
  </si>
  <si>
    <t xml:space="preserve"> </t>
  </si>
  <si>
    <t>Puissance installée de 75,2 MW
Production de 40 000 MWh/an</t>
  </si>
  <si>
    <t>Equivalent de la consommation annuelle de 7 500 ménages hors chauffage</t>
  </si>
  <si>
    <t>Plus de 400 ETP directs soutenus lors de la phase de construction</t>
  </si>
  <si>
    <t>Puissance installée de 201 MW
Production de plus de 80 000 MWh/an
Plus de 4 500 tCO2eq evitées</t>
  </si>
  <si>
    <t>L'URSAFF occupe 1/3 des locaux
Le reste des locaux est occupé par une Brasserie et la Société Générale</t>
  </si>
  <si>
    <t>Cet immeuble de bureaux est notamment destiné à l'initation des jeunes à l'innovation</t>
  </si>
  <si>
    <t>Cet hôtel logistique permettra d'optimiser les flux entrant dans la ville en mutualisant les livraisons avec pour ambition de diminuer les nuisances</t>
  </si>
  <si>
    <t>Plus de 250 ETP soutenus lors de la phase de construction</t>
  </si>
  <si>
    <t>Réhabilitation d'une ancienne usine Renault
Conservation des caractéristiques historiques du lieu</t>
  </si>
  <si>
    <t>Accompagnement des collectivités locales, des opérateurs de transport et des entreprises industrielles et logistiques dans leur transition énergétique</t>
  </si>
  <si>
    <t>Plus de 1 200 véhicules légers à destination des professionnels subventionnés</t>
  </si>
  <si>
    <t>Réduction des émissions de GES et des polluants locaux (NOx, particules fines)
Emissions évitées:  300 tCO2eq</t>
  </si>
  <si>
    <t>Objectif de couverture très haut débit du territoire concerné : 100 %
Volet formation important avec 300 000 heures consacrées à l’insertion professionnelle et à la formation</t>
  </si>
  <si>
    <t>Objectif de couverture très haut débit du territoire concerné : 100 %
Plus de 750 communes raccordées
Plus de 200 000 foyers éligibles</t>
  </si>
  <si>
    <t>Objectif de couverture très haut débit du territoire concerné : 100 %
Plus de 100 communes raccordées
Plus de 80 000 foyers éligibles</t>
  </si>
  <si>
    <r>
      <rPr>
        <b/>
        <sz val="15"/>
        <color theme="1"/>
        <rFont val="Calibri"/>
        <family val="2"/>
        <scheme val="minor"/>
      </rPr>
      <t>85 rue Petit à Paris (75019) - L</t>
    </r>
    <r>
      <rPr>
        <sz val="15"/>
        <color theme="1"/>
        <rFont val="Calibri"/>
        <family val="2"/>
        <scheme val="minor"/>
      </rPr>
      <t>e projet consiste en une démolition partielle et une réhabilitation lourde d’un ancien garage automobile en immeuble d’habitations.</t>
    </r>
  </si>
  <si>
    <t>Réhabilitation, dans contexte urbain dense et en pleine mutation, d'un ancien garage Renault en 75 logements d'habitation</t>
  </si>
  <si>
    <t>Partie neuve : Effinergie + / HQE Bâtiment Durable Exceptionnel 
Partie réhabilitée : HQE Bâtiment Durable Excellent / BBC Effinergie rénovation  (consommation d’énergie primaire RT2012 -40%)
BREEAM Bespoke Excellent</t>
  </si>
  <si>
    <r>
      <rPr>
        <b/>
        <sz val="15"/>
        <color theme="1"/>
        <rFont val="Calibri"/>
        <family val="2"/>
        <scheme val="minor"/>
      </rPr>
      <t xml:space="preserve">SostraData dans la Creuse (23) - </t>
    </r>
    <r>
      <rPr>
        <sz val="15"/>
        <color theme="1"/>
        <rFont val="Calibri"/>
        <family val="2"/>
        <scheme val="minor"/>
      </rPr>
      <t>Centre de données neutre et mutualisé. Offre de colocation de près de 100 baies et d’hébergements de serveurs informatiques . Cette première tranche sera rapidement connectée en haut débit à un datacenter équivalent DATA 17</t>
    </r>
  </si>
  <si>
    <t>PUE cible 1.1
Certification TIER IV (Conception et réalisation)
Puissance informatique de 8 kW</t>
  </si>
  <si>
    <t>PUE cible &lt;1.2
Certification TIER IV (Conception et réalisation)
Puissance électrique, qui pourra varier de 1 à 3 MW par bâtiment</t>
  </si>
  <si>
    <t>Production équivalent à la consommation électrique de 13 000 habitants (hors chauffage)</t>
  </si>
  <si>
    <t>Production d’électricité verte équivalente à la consommation de près de 27 000 habitants (hors chauffage)</t>
  </si>
  <si>
    <t>Les bureaux concentreront 2 500 emplois au terme de sa construction
Transformation d'un site bordé par le périphérique parisien en un lieu vivant, ouvert sur la ville, et convivial.</t>
  </si>
  <si>
    <t>Dès l’achèvement des Jeux, le village sera retransformé en véritable quartier de ville imaginé pour ses habitants et ancré dans son territoire</t>
  </si>
  <si>
    <t>A terme, le batiment est amené à accueillir 300 collaborateurs</t>
  </si>
  <si>
    <r>
      <rPr>
        <b/>
        <sz val="15"/>
        <rFont val="Calibri"/>
        <family val="2"/>
        <scheme val="minor"/>
      </rPr>
      <t>Siège de Maisons &amp; Cités - Douai (59)</t>
    </r>
    <r>
      <rPr>
        <sz val="15"/>
        <rFont val="Calibri"/>
        <family val="2"/>
        <scheme val="minor"/>
      </rPr>
      <t xml:space="preserve">
Bâtiment de près de 7000 m², qui sera mis à la disposition de Maisons &amp; Cités au second semestre 2022.</t>
    </r>
  </si>
  <si>
    <r>
      <rPr>
        <b/>
        <sz val="15"/>
        <rFont val="Calibri"/>
        <family val="2"/>
        <scheme val="minor"/>
      </rPr>
      <t xml:space="preserve">Immeuble #V3 - Saint-Ouen-sur-Seine (93) - </t>
    </r>
    <r>
      <rPr>
        <sz val="15"/>
        <rFont val="Calibri"/>
        <family val="2"/>
        <scheme val="minor"/>
      </rPr>
      <t>Construction d'un ensemble immobilier de bureaux neuf développant environ 43 327 m². Investissements à 50/50 avec Allianz
R+7,  373 parkings auto, 220 motos, garage à vélo</t>
    </r>
  </si>
  <si>
    <r>
      <rPr>
        <b/>
        <sz val="15"/>
        <color theme="1"/>
        <rFont val="Calibri"/>
        <family val="2"/>
        <scheme val="minor"/>
      </rPr>
      <t xml:space="preserve">STATIONS E  - </t>
    </r>
    <r>
      <rPr>
        <sz val="15"/>
        <color theme="1"/>
        <rFont val="Calibri"/>
        <family val="2"/>
        <scheme val="minor"/>
      </rPr>
      <t>Stations-e, opérateur de mobilité durable et intelligente, finance, installe, exploite et maintient un réseau d'infrastructures de recharge de véhicules électriques connectées, en Ile-de-France et en régions.</t>
    </r>
  </si>
  <si>
    <r>
      <rPr>
        <b/>
        <sz val="15"/>
        <color theme="1"/>
        <rFont val="Calibri"/>
        <family val="2"/>
        <scheme val="minor"/>
      </rPr>
      <t xml:space="preserve">HUMAN CONCEPT - </t>
    </r>
    <r>
      <rPr>
        <sz val="15"/>
        <color theme="1"/>
        <rFont val="Calibri"/>
        <family val="2"/>
        <scheme val="minor"/>
      </rPr>
      <t>Ecovelo, le vélo libre-service électrique, est une société spécialisée dans la conception et distribution de vélos, trottinettes et VTT hybrides en libre-service connectés et fonctionnant sans borne électrifiée.</t>
    </r>
  </si>
  <si>
    <t>Capacité d'accueil de 3 800 personnes (11,2m² par personne)</t>
  </si>
  <si>
    <t>Construction de 100 logements</t>
  </si>
  <si>
    <t>Construction de 88 logements</t>
  </si>
  <si>
    <t>Réduction des émissions de GES et des polluants locaux (NOx, particules fines)
Près de 5 000 tCO2eq évitées par les points d'avitaillement</t>
  </si>
  <si>
    <r>
      <rPr>
        <b/>
        <sz val="15"/>
        <color theme="1"/>
        <rFont val="Calibri"/>
        <family val="2"/>
        <scheme val="minor"/>
      </rPr>
      <t xml:space="preserve">CLEM-E - </t>
    </r>
    <r>
      <rPr>
        <sz val="15"/>
        <color theme="1"/>
        <rFont val="Calibri"/>
        <family val="2"/>
        <scheme val="minor"/>
      </rPr>
      <t>Spécialiste de l’autopartage de véhicules électriques, dédiée au lancement d’un service de véhicules Utilitaires Légers électriques en Île-de-France. Ce nouveau service favorise le développement de la logistique urbaine ZFE tout en soutenant l’activité économique.</t>
    </r>
  </si>
  <si>
    <r>
      <rPr>
        <b/>
        <sz val="15"/>
        <color theme="1"/>
        <rFont val="Calibri"/>
        <family val="2"/>
        <scheme val="minor"/>
      </rPr>
      <t xml:space="preserve">CLEM - </t>
    </r>
    <r>
      <rPr>
        <sz val="15"/>
        <color theme="1"/>
        <rFont val="Calibri"/>
        <family val="2"/>
        <scheme val="minor"/>
      </rPr>
      <t xml:space="preserve">Sa plateforme communautaire clem.mobi, accessible depuis Internet ou via une application mobile, combine des fonctionnalités d’autopartage de véhicules, de covoiturage et de réservation sur bornes de recharge. </t>
    </r>
  </si>
  <si>
    <t>Présence dans plus de 220 villes
Camionnettes déployées dans 54 stations, disponibles pour les professionnels de la logistique, les commerçants et les artisans parisiens et ouvertes au public</t>
  </si>
  <si>
    <t>Réduction des émissions de GES et des polluants locaux (NOx, particules fines)
Près de 24 000  tCO2eq évitées par les points d'avitaillement
Plus de 480 véhicules en circulation</t>
  </si>
  <si>
    <t>Présence dans plus de 220 villes
Offre adressée aux entreprises, aux habitats collectifs , et aux collectivités péri-urbaines et rurales (de 2 000 à 300 000 habitants) désirant déployer des services de mobilité.</t>
  </si>
  <si>
    <t>Présent dans plus de 10 villes en France
14 ETP soutenus pendant la phase d'exploitation</t>
  </si>
  <si>
    <t>Réduction des émissions de GES et des polluants locaux (NOx, particules fines)
Près de 200 000 km/an parcourus par véhicule</t>
  </si>
  <si>
    <t>Objectif de couverture très haut débit du territoire concerné : 100 %
240 000 lignes raccordées d'ici 2025
Près de 600 entreprises et sites publics déjà raccordés</t>
  </si>
  <si>
    <t>Objectif de couverture très haut débit du territoire concerné : 100 %
Parc total de 320 000 lignes FTTH</t>
  </si>
  <si>
    <t>Objectif de couverture très haut débit du territoire concerné : 100 %
Parc total de 219 000 lignes FTTH</t>
  </si>
  <si>
    <t>Objectif de couverture très haut débit du territoire concerné : 100 % d'ici 2025
Parc total de 290 000 lignes FTTH
Près de 250 000 heures d'insertion</t>
  </si>
  <si>
    <t xml:space="preserve">
Objectif de couvrir 100% des foyers Saint-Martinois en Très Haut Débit, contre 16 % actuellement
D'ici à fin 2023 ce sont 72 023 mètres de fourreaux qui vont être enterrés.  </t>
  </si>
  <si>
    <t>Revitalisation de zones rurales
En faveur de l'économie circulaire
Création d'emplois non délocalisables
Labellisation ESUS</t>
  </si>
  <si>
    <t>100 logements
11 emplois directs employés par l’exploitant</t>
  </si>
  <si>
    <t>260 logements
300 ETP en phase de construction
40 ETP soutenus / an en phase d’exploitation</t>
  </si>
  <si>
    <r>
      <rPr>
        <b/>
        <sz val="15"/>
        <color theme="1"/>
        <rFont val="Calibri"/>
        <family val="2"/>
        <scheme val="minor"/>
      </rPr>
      <t xml:space="preserve">Foncière Hacoopa - </t>
    </r>
    <r>
      <rPr>
        <sz val="15"/>
        <color theme="1"/>
        <rFont val="Calibri"/>
        <family val="2"/>
        <scheme val="minor"/>
      </rPr>
      <t xml:space="preserve">Acquisition de parts dans des SCI propriétaires chacune d’un actif immobilier de type maison individuelle en vue de la transformer en colocation pour personnes vieillissantes non dépendantes. </t>
    </r>
  </si>
  <si>
    <r>
      <rPr>
        <b/>
        <sz val="15"/>
        <color theme="1"/>
        <rFont val="Calibri"/>
        <family val="2"/>
        <scheme val="minor"/>
      </rPr>
      <t>123 IM Impact Senior - France</t>
    </r>
    <r>
      <rPr>
        <sz val="15"/>
        <color theme="1"/>
        <rFont val="Calibri"/>
        <family val="2"/>
        <scheme val="minor"/>
      </rPr>
      <t xml:space="preserve">
Participations en fonds propres et quasi-fonds propres dans des sociétés d’EHPAD en France. Ce fonds vise à créer un partenariat avec le Groupe Associatif Siel Bleu. </t>
    </r>
  </si>
  <si>
    <t>Amélioration de la qualité de vie des résidents et des conditions de travail des salariés
Près de 1 700 bénéficiaires des résidences</t>
  </si>
  <si>
    <r>
      <rPr>
        <b/>
        <sz val="15"/>
        <color theme="1"/>
        <rFont val="Calibri"/>
        <family val="2"/>
        <scheme val="minor"/>
      </rPr>
      <t xml:space="preserve">Projet de centrale photovoltaïque à Saucats (33) - </t>
    </r>
    <r>
      <rPr>
        <sz val="15"/>
        <color theme="1"/>
        <rFont val="Calibri"/>
        <family val="2"/>
        <scheme val="minor"/>
      </rPr>
      <t>Partenariat avec ENGIE GREEN pour entrer à 10% dans la SPV qui porte le développement d'une centrale photovoltaïque au sol à Saucats en Gironde (33)</t>
    </r>
  </si>
  <si>
    <t>50 ETP en phase de construction 10ETP/an en phase d'exploitation
Production de l'équivalent de la consommation électrique annuelle hors chauffage de 150 000 foyers</t>
  </si>
  <si>
    <r>
      <rPr>
        <b/>
        <sz val="15"/>
        <color theme="1"/>
        <rFont val="Calibri"/>
        <family val="2"/>
        <scheme val="minor"/>
      </rPr>
      <t>Plateforme Aphaïa -</t>
    </r>
    <r>
      <rPr>
        <sz val="15"/>
        <color theme="1"/>
        <rFont val="Calibri"/>
        <family val="2"/>
        <scheme val="minor"/>
      </rPr>
      <t xml:space="preserve"> Projets solaires au sol, en France, à différents stades de développement et dont la construction devrait intervenir entre 2022 et 2025, aux côtés de Third Step Energy (TSE), acteur français spécialisé  la construction, de centrales photovoltaïques. </t>
    </r>
  </si>
  <si>
    <t>Près de 400 000 foyers théoriquement alimentés
Près de 5 000 ETP soutenus en phase de construction</t>
  </si>
  <si>
    <t>Production équivalente à la consommation annuelle de 24 510 foyers
Près de 300 ETP soutenus en phase de construction</t>
  </si>
  <si>
    <r>
      <rPr>
        <b/>
        <sz val="15"/>
        <color theme="1"/>
        <rFont val="Calibri"/>
        <family val="2"/>
        <scheme val="minor"/>
      </rPr>
      <t xml:space="preserve">CNR Solaire 9 dans la Vienne (86) et en Seine-et-Marne (77) - </t>
    </r>
    <r>
      <rPr>
        <sz val="15"/>
        <color theme="1"/>
        <rFont val="Calibri"/>
        <family val="2"/>
        <scheme val="minor"/>
      </rPr>
      <t>Partenariat financier avec CN'Air pour l'acquisition de 3 parcs éoliens dénommés CEBEN (Vienne), CEHOU (Seine et Marne) et CELAN (Vienne), de puissances respectives 15,  15.4 et 12 MW</t>
    </r>
  </si>
  <si>
    <r>
      <rPr>
        <b/>
        <sz val="15"/>
        <color theme="1"/>
        <rFont val="Calibri"/>
        <family val="2"/>
        <scheme val="minor"/>
      </rPr>
      <t xml:space="preserve">Clichy Ilôt Dupont à Clichy (92) - </t>
    </r>
    <r>
      <rPr>
        <sz val="15"/>
        <color theme="1"/>
        <rFont val="Calibri"/>
        <family val="2"/>
        <scheme val="minor"/>
      </rPr>
      <t>Acquisition en VEFA d’une opération de 5 809 m² comprenant  55 places de parking située à Clichy (92) et développée par OGIC</t>
    </r>
  </si>
  <si>
    <r>
      <rPr>
        <b/>
        <sz val="15"/>
        <color theme="1"/>
        <rFont val="Calibri"/>
        <family val="2"/>
        <scheme val="minor"/>
      </rPr>
      <t xml:space="preserve">St Ouen N9 à Saint-Ouen-sur-Seine (93) - </t>
    </r>
    <r>
      <rPr>
        <sz val="15"/>
        <color theme="1"/>
        <rFont val="Calibri"/>
        <family val="2"/>
        <scheme val="minor"/>
      </rPr>
      <t>Acquisition en VEFA d’une opération de 19 626 m² comprenant 213 places de parking située à Saint-Ouen (93) et développée par EMERIGE</t>
    </r>
  </si>
  <si>
    <t xml:space="preserve">227 logements
Création d'un écoquartier sur une ancienne friche portuaire </t>
  </si>
  <si>
    <r>
      <rPr>
        <b/>
        <sz val="15"/>
        <color theme="1"/>
        <rFont val="Calibri"/>
        <family val="2"/>
        <scheme val="minor"/>
      </rPr>
      <t xml:space="preserve">L'Eveil de Flaubert à Rouen (76) - </t>
    </r>
    <r>
      <rPr>
        <sz val="15"/>
        <color theme="1"/>
        <rFont val="Calibri"/>
        <family val="2"/>
        <scheme val="minor"/>
      </rPr>
      <t xml:space="preserve">Un bâtiment de bureaux en R+7 d’environ 9 000 m² porté la SCI Tanit Diverses solutions techniques seront déployées : l’utilisation de matériaux biosourcés, recours à la géothermie pour les bâtiments tertiaires. </t>
    </r>
  </si>
  <si>
    <t xml:space="preserve"> 41 000 bornes de recharge à horizon 2024
54 000 tCO2eq évitées par an
 Réduction des polluants locaux (NOx, particules fines)</t>
  </si>
  <si>
    <t>50 ETP directs soutenus</t>
  </si>
  <si>
    <r>
      <rPr>
        <b/>
        <sz val="15"/>
        <color theme="1"/>
        <rFont val="Calibri"/>
        <family val="2"/>
        <scheme val="minor"/>
      </rPr>
      <t xml:space="preserve">Logivolt Territoires - </t>
    </r>
    <r>
      <rPr>
        <sz val="15"/>
        <color theme="1"/>
        <rFont val="Calibri"/>
        <family val="2"/>
        <scheme val="minor"/>
      </rPr>
      <t>Filiale à 100 % de la Caisse des Dépôts, proposant aux copropriétés privées de financer l’installation électrique collective nécessaire au raccordement de bornes de recharge dans leurs parkings. Déploiement de 125 000 points de recharge d’ici 2035.</t>
    </r>
  </si>
  <si>
    <r>
      <rPr>
        <b/>
        <sz val="15"/>
        <color theme="1"/>
        <rFont val="Calibri"/>
        <family val="2"/>
        <scheme val="minor"/>
      </rPr>
      <t xml:space="preserve">Movivolt - </t>
    </r>
    <r>
      <rPr>
        <sz val="15"/>
        <color theme="1"/>
        <rFont val="Calibri"/>
        <family val="2"/>
        <scheme val="minor"/>
      </rPr>
      <t>Movivolt propose une offre de location de véhicules électriques à destination des entreprises. L'entreprise répond à un double enjeu : accompagner les entreprises vers une adaptation aux « ZFE » et accélérer le déploiement de mobilités douces.</t>
    </r>
  </si>
  <si>
    <r>
      <rPr>
        <b/>
        <sz val="15"/>
        <color theme="1"/>
        <rFont val="Calibri"/>
        <family val="2"/>
        <scheme val="minor"/>
      </rPr>
      <t xml:space="preserve">Fonds Ginkgo 3 (FPCI) - </t>
    </r>
    <r>
      <rPr>
        <sz val="15"/>
        <color theme="1"/>
        <rFont val="Calibri"/>
        <family val="2"/>
        <scheme val="minor"/>
      </rPr>
      <t>L’objet est d’acquérir des sites pollués disposant d’un fort potentiel de redéveloppement et de les développer. Cet investissement doit appuyer l’effort des collectivités pour valoriser les friches polluées.</t>
    </r>
  </si>
  <si>
    <r>
      <rPr>
        <b/>
        <sz val="15"/>
        <color theme="1"/>
        <rFont val="Calibri"/>
        <family val="2"/>
        <scheme val="minor"/>
      </rPr>
      <t xml:space="preserve">Fraîche Cancan - </t>
    </r>
    <r>
      <rPr>
        <sz val="15"/>
        <color theme="1"/>
        <rFont val="Calibri"/>
        <family val="2"/>
        <scheme val="minor"/>
      </rPr>
      <t xml:space="preserve">SAS opérant en Île-de-France, a pour objectif d’améliorer le bien manger au travail et propose aux entreprises une offre phygitale combinant une plateforme de commande en ligne et l’installation d’espaces physiques de restauration. </t>
    </r>
  </si>
  <si>
    <t>20 tonnes d'emballages sauvés
60 000 repas sauvés du gaspillage alimentaire en 2021 
79% d'émissions de GES évitées
Produits de saison, bio/local/français selon les produits</t>
  </si>
  <si>
    <r>
      <rPr>
        <b/>
        <sz val="15"/>
        <color theme="1"/>
        <rFont val="Calibri"/>
        <family val="2"/>
        <scheme val="minor"/>
      </rPr>
      <t>Association Nationale Terre de Liens</t>
    </r>
    <r>
      <rPr>
        <sz val="15"/>
        <color theme="1"/>
        <rFont val="Calibri"/>
        <family val="2"/>
        <scheme val="minor"/>
      </rPr>
      <t xml:space="preserve">
Association préservant les exploitations agricoles biologiques de taille moyenne, et palliant les difficultés d’installation de jeunes agriculteurs en leur facilitant l’accès au foncier.  </t>
    </r>
  </si>
  <si>
    <t xml:space="preserve"> Relocalisation de la production agricole biologique
 50 150 000 m² en mode agriculture bio
 Maintien et préservation de la biodiversité
 </t>
  </si>
  <si>
    <t>74 entreprises agricoles accompagnées sur la durée du projet</t>
  </si>
  <si>
    <r>
      <rPr>
        <b/>
        <sz val="15"/>
        <color theme="1"/>
        <rFont val="Calibri"/>
        <family val="2"/>
        <scheme val="minor"/>
      </rPr>
      <t xml:space="preserve">La Ceinture Verte dans la Drôme (26) </t>
    </r>
    <r>
      <rPr>
        <sz val="15"/>
        <color theme="1"/>
        <rFont val="Calibri"/>
        <family val="2"/>
        <scheme val="minor"/>
      </rPr>
      <t>Association, dont l’objectif est d’essaimer des coopératives de territoires permettant l’installation en maraichage biologique. L’objectif est d’acheter les terrains et de les louer en tant que fermes prêtes à l’exploitation auprès de maraichers.</t>
    </r>
  </si>
  <si>
    <t xml:space="preserve"> Soutien à l’agriculture bio et de proximité, salaire décent pour les exploitants
 Alimentation de 300 000 habitants en produis bio prévue d’ici 10 ans </t>
  </si>
  <si>
    <t xml:space="preserve">Protection des sols, de la biodiversité, etc. 
 Diminution des émissions de CO2 liées au transport entre 250 et 500 kg par an </t>
  </si>
  <si>
    <r>
      <rPr>
        <b/>
        <sz val="15"/>
        <rFont val="Calibri"/>
        <family val="2"/>
        <scheme val="minor"/>
      </rPr>
      <t xml:space="preserve">Résidence service seniors Villas Ginkgos à Louviers (27) - </t>
    </r>
    <r>
      <rPr>
        <sz val="15"/>
        <rFont val="Calibri"/>
        <family val="2"/>
        <scheme val="minor"/>
      </rPr>
      <t>Bâtiment d'une surface totale de 5400 m². Le projet prévoit l’installation au sein même de la résidence d’une piscine, une salle d’activités, des jardins paysagers et un restaurant ouvert au public.</t>
    </r>
  </si>
  <si>
    <t xml:space="preserve">116 logements
14 ETP / an en phase d'exploitation
Favorise l'inclusivité et la mixité intergénérationnelle. </t>
  </si>
  <si>
    <r>
      <rPr>
        <b/>
        <sz val="15"/>
        <color theme="1"/>
        <rFont val="Calibri"/>
        <family val="2"/>
        <scheme val="minor"/>
      </rPr>
      <t xml:space="preserve">MASKOTT - </t>
    </r>
    <r>
      <rPr>
        <sz val="15"/>
        <color theme="1"/>
        <rFont val="Calibri"/>
        <family val="2"/>
        <scheme val="minor"/>
      </rPr>
      <t>Plateforme d’apprentissage qui combine une solution de « learning management system » (LMS) couplée à un outil de création et de gestion de contenu pédagogique à destination des enseignants du premier et du second degré.</t>
    </r>
  </si>
  <si>
    <t>11 000 utilisateurs inscrits / 8000 offres de stages déposées
55% des jeunes inscrits sur la plateforme de MyFuture sont scolarisés en établissements REP/+ et/ou issus des quartiers politiques de la ville et/ou en zone rurale</t>
  </si>
  <si>
    <r>
      <rPr>
        <b/>
        <sz val="15"/>
        <color theme="1"/>
        <rFont val="Calibri"/>
        <family val="2"/>
        <scheme val="minor"/>
      </rPr>
      <t xml:space="preserve">Plateforme Myfuture - </t>
    </r>
    <r>
      <rPr>
        <sz val="15"/>
        <color theme="1"/>
        <rFont val="Calibri"/>
        <family val="2"/>
        <scheme val="minor"/>
      </rPr>
      <t>Permettant de connecter les jeunes et les professionnels grâce à des offres de stage, d'alternance et la découverte de métiers en live. Myfuture est une entreprise sociale dont l’objectif est de favoriser l’égalité des chances face à la formation et l’emploi.</t>
    </r>
  </si>
  <si>
    <t>124 logements</t>
  </si>
  <si>
    <t>Réaménagement d'une ancienne friche ferrovière près de la gare centrale</t>
  </si>
  <si>
    <r>
      <rPr>
        <b/>
        <sz val="15"/>
        <color theme="1"/>
        <rFont val="Calibri"/>
        <family val="2"/>
        <scheme val="minor"/>
      </rPr>
      <t>Grand Coeur à Nancy (54)</t>
    </r>
    <r>
      <rPr>
        <sz val="15"/>
        <color theme="1"/>
        <rFont val="Calibri"/>
        <family val="2"/>
        <scheme val="minor"/>
      </rPr>
      <t xml:space="preserve">
Opération de renouvellement urbain sur laquelle il est prévu 135 000 m² de surface plancher, dont 52 000 m² de logements, 34 000 m² d'équipements publics, 40 000 m² de bureaux et activités, 4 000 m² de commerces et services de proximité</t>
    </r>
  </si>
  <si>
    <r>
      <rPr>
        <b/>
        <sz val="15"/>
        <color theme="1"/>
        <rFont val="Calibri"/>
        <family val="2"/>
        <scheme val="minor"/>
      </rPr>
      <t xml:space="preserve">Soho Chapelle International à Paris (75) - </t>
    </r>
    <r>
      <rPr>
        <sz val="15"/>
        <color theme="1"/>
        <rFont val="Calibri"/>
        <family val="2"/>
        <scheme val="minor"/>
      </rPr>
      <t xml:space="preserve">Les SOHO consistent en un ensemble immobilier neuf en rez-de-chaussée et R+1 de plusieurs lots (E, F, G et H) de </t>
    </r>
    <r>
      <rPr>
        <i/>
        <sz val="15"/>
        <color theme="1"/>
        <rFont val="Calibri"/>
        <family val="2"/>
        <scheme val="minor"/>
      </rPr>
      <t>Small Offices Home Offices</t>
    </r>
    <r>
      <rPr>
        <sz val="15"/>
        <color theme="1"/>
        <rFont val="Calibri"/>
        <family val="2"/>
        <scheme val="minor"/>
      </rPr>
      <t xml:space="preserve"> représentant environ 8000 m².</t>
    </r>
  </si>
  <si>
    <t>Près de 350 ETP directs et indirects soutenus pendant la phase de construction</t>
  </si>
  <si>
    <t>Plus de 50 ETP directs et indirects soutenus pendant la phase de construction</t>
  </si>
  <si>
    <t>Plus de 150 ETP directs et indirects soutenus pendant la phase de construction</t>
  </si>
  <si>
    <t>Plus de 20 ETP directs et indirects soutenus pendant la phase de construction</t>
  </si>
  <si>
    <t>Plus de 30 ETP directs et indirects soutenus pendant la phase de construction</t>
  </si>
  <si>
    <t>Plus de 50 ETP directs et indirects soutenus pendant la phase de construction
49 appartements</t>
  </si>
  <si>
    <t>Plus de 60 ETP directs et indirects soutenus pendant la phase de construction
50 appartements</t>
  </si>
  <si>
    <r>
      <t xml:space="preserve">Résidence senior La Haie-Vigné à Caen (14)
</t>
    </r>
    <r>
      <rPr>
        <sz val="15"/>
        <color theme="1"/>
        <rFont val="Calibri"/>
        <family val="2"/>
        <scheme val="minor"/>
      </rPr>
      <t>La résidence est située dans un parc arboré, à proximité des
commerces, des transports et des services et à quelques
minutes du centre-ville de Caen</t>
    </r>
  </si>
  <si>
    <r>
      <rPr>
        <b/>
        <sz val="15"/>
        <color theme="1"/>
        <rFont val="Calibri"/>
        <family val="2"/>
        <scheme val="minor"/>
      </rPr>
      <t xml:space="preserve">Campus Arteparc Sophia à Biot (06) - </t>
    </r>
    <r>
      <rPr>
        <sz val="15"/>
        <color theme="1"/>
        <rFont val="Calibri"/>
        <family val="2"/>
        <scheme val="minor"/>
      </rPr>
      <t>Le Campus Arteparc Sophia, d’une superficie de 16 500 m² accueille 3 bâtiments en R+2, certifiés HQE 9 étoiles, d'environ 6 500 m²</t>
    </r>
  </si>
  <si>
    <r>
      <rPr>
        <b/>
        <sz val="15"/>
        <color theme="1"/>
        <rFont val="Calibri"/>
        <family val="2"/>
        <scheme val="minor"/>
      </rPr>
      <t>Le Flyer à Lyon (69) -</t>
    </r>
    <r>
      <rPr>
        <sz val="15"/>
        <color theme="1"/>
        <rFont val="Calibri"/>
        <family val="2"/>
        <scheme val="minor"/>
      </rPr>
      <t xml:space="preserve"> Bâtiment tertiaire accessible et ouvert sur son quartier, qui s'articule autour de deux axes structurant : la santé et l’économie</t>
    </r>
  </si>
  <si>
    <r>
      <rPr>
        <b/>
        <sz val="15"/>
        <color theme="1"/>
        <rFont val="Calibri"/>
        <family val="2"/>
        <scheme val="minor"/>
      </rPr>
      <t xml:space="preserve">Centrale de cogénération biomasse FICA HCPI à Bazancourt (51) - </t>
    </r>
    <r>
      <rPr>
        <sz val="15"/>
        <color theme="1"/>
        <rFont val="Calibri"/>
        <family val="2"/>
        <scheme val="minor"/>
      </rPr>
      <t>Unité de production de HPCI® Black Pellets, biocombustible, combinée à une unité de cogénération biomasse. Cette centrale fournira l’électricité verte à Enedis et de la vapeur à un industriel de la zone</t>
    </r>
  </si>
  <si>
    <r>
      <rPr>
        <b/>
        <sz val="15"/>
        <color theme="1"/>
        <rFont val="Calibri"/>
        <family val="2"/>
        <scheme val="minor"/>
      </rPr>
      <t xml:space="preserve">Parc éolien à Brinay dans le Cher (18) - </t>
    </r>
    <r>
      <rPr>
        <sz val="15"/>
        <color theme="1"/>
        <rFont val="Calibri"/>
        <family val="2"/>
        <scheme val="minor"/>
      </rPr>
      <t>Partenariat avec JPEE pour le financement, la construction et l'exploitation du parc éolien de Coulanges à Brinay dans le Cher, composé de 6 éoliennes de 3 MW</t>
    </r>
  </si>
  <si>
    <r>
      <rPr>
        <b/>
        <sz val="15"/>
        <color theme="1"/>
        <rFont val="Calibri"/>
        <family val="2"/>
        <scheme val="minor"/>
      </rPr>
      <t xml:space="preserve">Rosace en Alsace, Bas-Rhin (67) et Haut-Rhin (68) - </t>
    </r>
    <r>
      <rPr>
        <sz val="15"/>
        <color theme="1"/>
        <rFont val="Calibri"/>
        <family val="2"/>
        <scheme val="minor"/>
      </rPr>
      <t>Société projet chargée de la conception, de l’établissement, de l’exploitation, de la commercialisation et du financement du réseau d’initiative publique THD</t>
    </r>
  </si>
  <si>
    <r>
      <rPr>
        <b/>
        <sz val="15"/>
        <color theme="1"/>
        <rFont val="Calibri"/>
        <family val="2"/>
        <scheme val="minor"/>
      </rPr>
      <t xml:space="preserve">Losange - Région Grand Est - Ardennes (08), Aube (10), Marne (51), Haute-Marne (52), Meurthe-et-Moselle (54), Meuse (55) et Vosges (88) - </t>
    </r>
    <r>
      <rPr>
        <sz val="15"/>
        <color theme="1"/>
        <rFont val="Calibri"/>
        <family val="2"/>
        <scheme val="minor"/>
      </rPr>
      <t>Société projet chargée de la conception, de l’établissement, de l’exploitation, et du financement du réseau d’initiative publique THD</t>
    </r>
  </si>
  <si>
    <r>
      <rPr>
        <b/>
        <sz val="15"/>
        <color theme="1"/>
        <rFont val="Calibri"/>
        <family val="2"/>
        <scheme val="minor"/>
      </rPr>
      <t xml:space="preserve">Cap Fibre dans le Nord (59) et Pas-de-Calais (62) - </t>
    </r>
    <r>
      <rPr>
        <sz val="15"/>
        <color theme="1"/>
        <rFont val="Calibri"/>
        <family val="2"/>
        <scheme val="minor"/>
      </rPr>
      <t>Société projet chargée de la conception, de l’établissement, de l’exploitation, de la commercialisation et du financement du réseau d’initiative publique THD</t>
    </r>
  </si>
  <si>
    <r>
      <t xml:space="preserve">Résidence senior Domitys Les Tisserands à Beauvais (60)
</t>
    </r>
    <r>
      <rPr>
        <sz val="15"/>
        <color theme="1"/>
        <rFont val="Calibri"/>
        <family val="2"/>
        <scheme val="minor"/>
      </rPr>
      <t>La résidence propose des appartements allant du studio au 3 pièces. Plus de 800 m² d'espace Club sont mis à la disposition des résidents pour assurer le confort et la convivialité</t>
    </r>
  </si>
  <si>
    <r>
      <t xml:space="preserve">Résidence senior Villa Ginkgos à Mont de Marsan (40)
</t>
    </r>
    <r>
      <rPr>
        <sz val="15"/>
        <color theme="1"/>
        <rFont val="Calibri"/>
        <family val="2"/>
        <scheme val="minor"/>
      </rPr>
      <t>33 appartements de type T1, 63 appartements de type T2  (une chambre), 18 appartements de type T3  (deux chambres)</t>
    </r>
  </si>
  <si>
    <r>
      <t xml:space="preserve">Résidence senior La Cantate à Dunkerque (59)
</t>
    </r>
    <r>
      <rPr>
        <sz val="15"/>
        <color theme="1"/>
        <rFont val="Calibri"/>
        <family val="2"/>
        <scheme val="minor"/>
      </rPr>
      <t>La résidenc se situe dans la ville de Dunkerque et propose des appartements allant du studio au 3 pièces. Plus de 800 m² d'espace Club sont mis à la disposition des seniors</t>
    </r>
  </si>
  <si>
    <r>
      <t xml:space="preserve">Résidence senior Oh Activ à Saint-Pierre-d'Oleron (17)
</t>
    </r>
    <r>
      <rPr>
        <sz val="15"/>
        <color theme="1"/>
        <rFont val="Calibri"/>
        <family val="2"/>
        <scheme val="minor"/>
      </rPr>
      <t>Parfaitement située entre terre et mer au cœur de St-Pierre,  la résidence services seniors Oh Activ propose des appartements à la location, du T1 au T3, entièrement équipés</t>
    </r>
  </si>
  <si>
    <r>
      <t xml:space="preserve">Résidence senior Domitys Les Tourmalines à Carpentras (84)
</t>
    </r>
    <r>
      <rPr>
        <sz val="15"/>
        <color theme="1"/>
        <rFont val="Calibri"/>
        <family val="2"/>
        <scheme val="minor"/>
      </rPr>
      <t>La résidence, idéalement située, propose des appartements allant du studio au 3 pièces</t>
    </r>
  </si>
  <si>
    <r>
      <t xml:space="preserve">Résidence senior Cosy Diem à Narbonne (11)
</t>
    </r>
    <r>
      <rPr>
        <sz val="15"/>
        <color theme="1"/>
        <rFont val="Calibri"/>
        <family val="2"/>
        <scheme val="minor"/>
      </rPr>
      <t xml:space="preserve">Située au centre de Narbonne, la résidence est un lieu de vie conçu pour les seniors dynamiques, proposant de nombreux services adaptés et personnalisables. </t>
    </r>
  </si>
  <si>
    <t>Datant des années 60, la cité HLM de La Duchère était devenue le quartier le plus pauvre et le moins attractif de Lyon, marqué par une quasi absence d’activité économique. Le projet s'inscrit dans un objectif de modernisation et de redynamisation du quartier.</t>
  </si>
  <si>
    <t>Reconversion d’une ancienne base militaire de l’OTAN
La centrale couvrira l’équivalent de la consommation d’électricité hors chauffage de près de 60 000 personnes</t>
  </si>
  <si>
    <t>Lien
site internet</t>
  </si>
  <si>
    <r>
      <t>42,5 MW de puissance installée
3 000 000 tCO</t>
    </r>
    <r>
      <rPr>
        <vertAlign val="subscript"/>
        <sz val="15"/>
        <color theme="1"/>
        <rFont val="Calibri"/>
        <family val="2"/>
        <scheme val="minor"/>
      </rPr>
      <t>2</t>
    </r>
    <r>
      <rPr>
        <sz val="15"/>
        <color theme="1"/>
        <rFont val="Calibri"/>
        <family val="2"/>
        <scheme val="minor"/>
      </rPr>
      <t xml:space="preserve"> évitées 
</t>
    </r>
  </si>
  <si>
    <t>1,6 GWc de puissance installée au total
Environ 90 projets de capacité installée entre 4 et 52 MW, soit une capacité moyenne par centrale de 18 MW</t>
  </si>
  <si>
    <r>
      <t>42,5 MW de puissance installée
113 GWh d'énergie verte produits / an
Près de 7 000 tCO</t>
    </r>
    <r>
      <rPr>
        <vertAlign val="subscript"/>
        <sz val="15"/>
        <color theme="1"/>
        <rFont val="Calibri"/>
        <family val="2"/>
        <scheme val="minor"/>
      </rPr>
      <t>2</t>
    </r>
    <r>
      <rPr>
        <sz val="15"/>
        <color theme="1"/>
        <rFont val="Calibri"/>
        <family val="2"/>
        <scheme val="minor"/>
      </rPr>
      <t>eq évitées</t>
    </r>
  </si>
  <si>
    <t xml:space="preserve">Création d'emplois indirects sur l'ensemble du territoire national avec le recours à une main d’œuvre régionale sur chaque chantier : 12 ETP directs en phase de construction et 12 ETP directs /an en phase d'exploitation en Ille-et-Vilaine
</t>
  </si>
  <si>
    <t>Infrastructures de
production
d'énergie verte</t>
  </si>
  <si>
    <t>Transport et
mobilité durable</t>
  </si>
  <si>
    <t>Santé et
médico-social</t>
  </si>
  <si>
    <t>15 235 personnes alimentées en 2022 en électricité d'origine renouvelable (chauffage compris)</t>
  </si>
  <si>
    <r>
      <t xml:space="preserve">Projet éolien de la Croix de la Mérotte à Millac (86) - </t>
    </r>
    <r>
      <rPr>
        <sz val="15"/>
        <color theme="1"/>
        <rFont val="Calibri"/>
        <family val="2"/>
        <scheme val="minor"/>
      </rPr>
      <t>Partenariat entre Terra Energies, SERGIES et la Banque des Territoires  pour la construction et l’exploitation du parc éolien de la Croix de la Mérotte, à Millac dans la Vienne.</t>
    </r>
  </si>
  <si>
    <t>12 MW de puissance installée
5 000 MWh produits en 2022
2 500 tCO2eq évitées en 2022</t>
  </si>
  <si>
    <r>
      <t xml:space="preserve">Parc éolien de La Croix de Chalais à Millac (86) - </t>
    </r>
    <r>
      <rPr>
        <sz val="15"/>
        <color theme="1"/>
        <rFont val="Calibri"/>
        <family val="2"/>
        <scheme val="minor"/>
      </rPr>
      <t>Parc éolien terrestre à Millac entre Poitiers et Limoges, dans la Vienne de 4 turbines de 3 MW chacune</t>
    </r>
  </si>
  <si>
    <t>Plus de 2 000 personnes alimentées en 2022 en électricité d'origine renouvelable (chauffage compris)</t>
  </si>
  <si>
    <r>
      <rPr>
        <b/>
        <sz val="15"/>
        <color theme="1"/>
        <rFont val="Calibri"/>
        <family val="2"/>
        <scheme val="minor"/>
      </rPr>
      <t xml:space="preserve">Centrale solaire de Labarde (33)  - </t>
    </r>
    <r>
      <rPr>
        <sz val="15"/>
        <color theme="1"/>
        <rFont val="Calibri"/>
        <family val="2"/>
        <scheme val="minor"/>
      </rPr>
      <t xml:space="preserve">La centrale solaire de Labarde est située sur la commune de Bordeaux dans le département de la Gironde, en région Nouvelle-Aquitaine. D’une surface de 60 hectares, la centrale solaire de Labarde est composée de 140 000 panneaux photovoltaïques et représente la plus grande centrale solaire urbaine d’Europe. </t>
    </r>
  </si>
  <si>
    <r>
      <rPr>
        <b/>
        <sz val="15"/>
        <color theme="1"/>
        <rFont val="Calibri"/>
        <family val="2"/>
        <scheme val="minor"/>
      </rPr>
      <t xml:space="preserve">SPES DU CAMBRESIS 2 dans le Nord (59) - </t>
    </r>
    <r>
      <rPr>
        <sz val="15"/>
        <color theme="1"/>
        <rFont val="Calibri"/>
        <family val="2"/>
        <scheme val="minor"/>
      </rPr>
      <t xml:space="preserve">Le parc solaire de Seranvillers-Forenville situé dans le département du Nord, permet la reconversion d’une ancienne base militaire de l’OTAN abandonnée en 1967, à des fins de production d’énergie verte. </t>
    </r>
  </si>
  <si>
    <r>
      <rPr>
        <b/>
        <sz val="15"/>
        <color theme="1"/>
        <rFont val="Calibri"/>
        <family val="2"/>
        <scheme val="minor"/>
      </rPr>
      <t xml:space="preserve">SPES CAMBRESIS 3 dans le Nord (59) - </t>
    </r>
    <r>
      <rPr>
        <sz val="15"/>
        <color theme="1"/>
        <rFont val="Calibri"/>
        <family val="2"/>
        <scheme val="minor"/>
      </rPr>
      <t>Exploitation d'une centrale photovoltaïque au sol, localisé à Cambrai, Hauts de France. Le parc déploiera  220 000 panneaux photovoltaïques implantés sur 30 ha, dont 36 000 déjà installés .</t>
    </r>
  </si>
  <si>
    <r>
      <rPr>
        <b/>
        <sz val="15"/>
        <color theme="1"/>
        <rFont val="Calibri"/>
        <family val="2"/>
        <scheme val="minor"/>
      </rPr>
      <t xml:space="preserve">Centrale solaire de la Jolive à Montereau (45) - </t>
    </r>
    <r>
      <rPr>
        <sz val="15"/>
        <color theme="1"/>
        <rFont val="Calibri"/>
        <family val="2"/>
        <scheme val="minor"/>
      </rPr>
      <t>Centrale PV située dans le Loiret, localisé sur un ancien centre de stockage de déchets non dangereux. Le centre d’enfouissement a depuis fait l’objet d’une cessation d’activité puis d’une réhabilitation.</t>
    </r>
  </si>
  <si>
    <r>
      <rPr>
        <b/>
        <sz val="15"/>
        <color theme="1"/>
        <rFont val="Calibri"/>
        <family val="2"/>
        <scheme val="minor"/>
      </rPr>
      <t xml:space="preserve">Centrale solaire du Girault à Valencisse (41) - </t>
    </r>
    <r>
      <rPr>
        <sz val="15"/>
        <color theme="1"/>
        <rFont val="Calibri"/>
        <family val="2"/>
        <scheme val="minor"/>
      </rPr>
      <t>La centrale solaire du Girault est située sur la commune de Valencisse dans le département du Loir-et-Cher, en région Centre-Val de Loire. Mise en service en 2021, la centrale solaire a une puissance installée de 8,43 MW.</t>
    </r>
  </si>
  <si>
    <t>4 863 personnes alimentées en 2022 en électricité d'origine renouvelable (chauffage compris)</t>
  </si>
  <si>
    <r>
      <rPr>
        <b/>
        <sz val="15"/>
        <color theme="1"/>
        <rFont val="Calibri"/>
        <family val="2"/>
        <scheme val="minor"/>
      </rPr>
      <t xml:space="preserve">Centrale solaire de Chenon à Villeherviers (41) - </t>
    </r>
    <r>
      <rPr>
        <sz val="15"/>
        <color theme="1"/>
        <rFont val="Calibri"/>
        <family val="2"/>
        <scheme val="minor"/>
      </rPr>
      <t>La centrale solaire de Chenon est située sur la commune de Villeherviers dans le département du Loir-et-Cher, en région Centre-Val de Loire. Mise en service en 2021, la centrale solaire a une puissance installée de 3,29 MW.</t>
    </r>
  </si>
  <si>
    <t>1 826 personnes alimentées en 2022 en électricité d'origine renouvelable (chauffage compris)</t>
  </si>
  <si>
    <r>
      <rPr>
        <b/>
        <sz val="15"/>
        <color theme="1"/>
        <rFont val="Calibri"/>
        <family val="2"/>
        <scheme val="minor"/>
      </rPr>
      <t xml:space="preserve">Novawood à Laneuveville-Devant-Nancy (54)- </t>
    </r>
    <r>
      <rPr>
        <sz val="15"/>
        <color theme="1"/>
        <rFont val="Calibri"/>
        <family val="2"/>
        <scheme val="minor"/>
      </rPr>
      <t>Centrale de cogénération biomasse située à Laneuveville-Devant-Nancy dans le département de Meurthe-et-Moselle, en région Grand Est.</t>
    </r>
  </si>
  <si>
    <t>13,8 MW de puissance installée
33 866 MWh produits en 2022
16 561 tCO2eq evitées en 2022</t>
  </si>
  <si>
    <r>
      <t xml:space="preserve">Parc éolien du Bois du Frou à Toury (28)  - </t>
    </r>
    <r>
      <rPr>
        <sz val="15"/>
        <color theme="1"/>
        <rFont val="Calibri"/>
        <family val="2"/>
        <scheme val="minor"/>
      </rPr>
      <t>Parc éolien entre Chartres et Orléans, en région Centre-Val de Loire de 4 turbines de 3,45 MW chacune</t>
    </r>
  </si>
  <si>
    <t>12,8 MW de puissance installée
27 GWh produits par an
8 100 tC02 évitées par an</t>
  </si>
  <si>
    <t xml:space="preserve">
59 MWc de puissance installée
76 793 MWh  produits en 2022
37 552 tCO2eq évitées en 2022
</t>
  </si>
  <si>
    <t xml:space="preserve">10,22 MWc de puissance installée
12 197 MWh produits en 2022
5 965 tCO2eq évitées en 2022
</t>
  </si>
  <si>
    <t>34 545 personnes alimentées en 2022 en électricité d'origine renouvelable (chauffage compris)
Valorisation de foncier lourdement anthropisé (ancienne décharge)</t>
  </si>
  <si>
    <t>5 487  personnes alimentées en 2022 en électricité d'origine renouvelable (chauffage compris)
Valorisation de foncier lourdement anthropisé</t>
  </si>
  <si>
    <r>
      <rPr>
        <b/>
        <sz val="15"/>
        <rFont val="Calibri"/>
        <family val="2"/>
        <scheme val="minor"/>
      </rPr>
      <t>The Wonder Building à Bagnolet (93) -</t>
    </r>
    <r>
      <rPr>
        <sz val="15"/>
        <rFont val="Calibri"/>
        <family val="2"/>
        <scheme val="minor"/>
      </rPr>
      <t xml:space="preserve"> Un bâtiment de 26 000 m² de bureaux qui s’appuie sur une structure en bois de 4450 m</t>
    </r>
    <r>
      <rPr>
        <vertAlign val="superscript"/>
        <sz val="15"/>
        <rFont val="Calibri"/>
        <family val="2"/>
        <scheme val="minor"/>
      </rPr>
      <t>3</t>
    </r>
    <r>
      <rPr>
        <sz val="15"/>
        <rFont val="Calibri"/>
        <family val="2"/>
        <scheme val="minor"/>
      </rPr>
      <t>. Son empreinte carbone sera diminuée de 60% sur l’ensemble de son cycle de vie par rapport à un bâtiment classique.</t>
    </r>
  </si>
  <si>
    <r>
      <rPr>
        <b/>
        <sz val="15"/>
        <rFont val="Calibri"/>
        <family val="2"/>
        <scheme val="minor"/>
      </rPr>
      <t xml:space="preserve">93 rue Petit à Paris (75019)  - </t>
    </r>
    <r>
      <rPr>
        <sz val="15"/>
        <rFont val="Calibri"/>
        <family val="2"/>
        <scheme val="minor"/>
      </rPr>
      <t>Acquisition en VEFA d’une opération de 5 482 m²  ( et 30 places de parking) située à Paris (75) et développée par EMERIGE. Ancien parking restructuré en immeuble de logement (logement libre)</t>
    </r>
  </si>
  <si>
    <t>Développement de partenariats locaux (EPCI &amp; Communes) contribuant au développement économique du territoire</t>
  </si>
  <si>
    <r>
      <rPr>
        <b/>
        <sz val="15"/>
        <rFont val="Calibri"/>
        <family val="2"/>
        <scheme val="minor"/>
      </rPr>
      <t xml:space="preserve">O Domaine à Reuil-Malmaison (92) - </t>
    </r>
    <r>
      <rPr>
        <sz val="15"/>
        <rFont val="Calibri"/>
        <family val="2"/>
        <scheme val="minor"/>
      </rPr>
      <t>Acquisition en VEFA de 2 immeubles de logement pour une surface habitable de 7 115 m² et 143 places de parking</t>
    </r>
  </si>
  <si>
    <r>
      <rPr>
        <b/>
        <sz val="15"/>
        <color theme="1"/>
        <rFont val="Calibri"/>
        <family val="2"/>
        <scheme val="minor"/>
      </rPr>
      <t xml:space="preserve">Région Centre Val de Loire dans le Loir-et-Cher (41) et l'Indre-et-Loire (37) - </t>
    </r>
    <r>
      <rPr>
        <sz val="15"/>
        <color theme="1"/>
        <rFont val="Calibri"/>
        <family val="2"/>
        <scheme val="minor"/>
      </rPr>
      <t>Société projet chargée de la conception, de l'établissement, de l'exploitation, et du financement du réseau d'initiative publique très haut débit. Concession (DSP) de 25 ans.</t>
    </r>
  </si>
  <si>
    <r>
      <rPr>
        <b/>
        <sz val="15"/>
        <color theme="1"/>
        <rFont val="Calibri"/>
        <family val="2"/>
        <scheme val="minor"/>
      </rPr>
      <t xml:space="preserve">Anjou Fibre dans le Maine-et-Loire (49) - </t>
    </r>
    <r>
      <rPr>
        <sz val="15"/>
        <color theme="1"/>
        <rFont val="Calibri"/>
        <family val="2"/>
        <scheme val="minor"/>
      </rPr>
      <t>Société projet chargée de la conception, de l'établissement, de l'exploitation et du financement du réseau d'initiative publique très haut débit sur le territoire du Maine-et-Loire. Concession (DSP) de 25 ans.</t>
    </r>
  </si>
  <si>
    <r>
      <rPr>
        <b/>
        <sz val="15"/>
        <color theme="1"/>
        <rFont val="Calibri"/>
        <family val="2"/>
        <scheme val="minor"/>
      </rPr>
      <t xml:space="preserve">Fibre 44 en Loire-Atlantique (44) - </t>
    </r>
    <r>
      <rPr>
        <sz val="15"/>
        <color theme="1"/>
        <rFont val="Calibri"/>
        <family val="2"/>
        <scheme val="minor"/>
      </rPr>
      <t xml:space="preserve">Société projet chargée de la conception, de l'établissement, de l'exploitation, de la commercialisation et du financement du réseau d'initiative publique très haut débit sur le département de Loire Atlantique. </t>
    </r>
  </si>
  <si>
    <r>
      <rPr>
        <b/>
        <sz val="15"/>
        <color theme="1"/>
        <rFont val="Calibri"/>
        <family val="2"/>
        <scheme val="minor"/>
      </rPr>
      <t xml:space="preserve">Projet Tintamarre à Saint-Martin (978) - </t>
    </r>
    <r>
      <rPr>
        <sz val="15"/>
        <color theme="1"/>
        <rFont val="Calibri"/>
        <family val="2"/>
        <scheme val="minor"/>
      </rPr>
      <t>Enfouissement complet du réseau de télécommunication électronique de l’île, jusque-là aérien et détruit dans sa quasi-totalité lors de la saison cyclonique 2017.</t>
    </r>
  </si>
  <si>
    <t>Construction de 3 résidence seniors à Crozon (29), Billière (64) et Salon (13)</t>
  </si>
  <si>
    <r>
      <rPr>
        <b/>
        <sz val="15"/>
        <color theme="1"/>
        <rFont val="Calibri"/>
        <family val="2"/>
        <scheme val="minor"/>
      </rPr>
      <t xml:space="preserve">Groupe Idées en France - </t>
    </r>
    <r>
      <rPr>
        <sz val="15"/>
        <color theme="1"/>
        <rFont val="Calibri"/>
        <family val="2"/>
        <scheme val="minor"/>
      </rPr>
      <t>Groupe d’insertion en France qui salarie plus de 4 200 personnes via 9 entreprises d’insertion (EI) et une entreprise de travail temporaire d’insertion (ETTI) actives sur une grande partie du territoire national.</t>
    </r>
  </si>
  <si>
    <r>
      <rPr>
        <b/>
        <sz val="15"/>
        <color theme="1"/>
        <rFont val="Calibri"/>
        <family val="2"/>
        <scheme val="minor"/>
      </rPr>
      <t xml:space="preserve">Comptoir de campagne en France - </t>
    </r>
    <r>
      <rPr>
        <sz val="15"/>
        <color theme="1"/>
        <rFont val="Calibri"/>
        <family val="2"/>
        <scheme val="minor"/>
      </rPr>
      <t xml:space="preserve">Réseau de commerces multi-services au service du développement durable. Les magasins commercialisent des produits locaux en circuit-court, des services de proximité et proposent aussi une offre de petite restauration. </t>
    </r>
  </si>
  <si>
    <r>
      <rPr>
        <b/>
        <sz val="15"/>
        <color theme="1"/>
        <rFont val="Calibri"/>
        <family val="2"/>
        <scheme val="minor"/>
      </rPr>
      <t xml:space="preserve">Résidence seniors Ayrolles à Millau (12) - </t>
    </r>
    <r>
      <rPr>
        <sz val="15"/>
        <color theme="1"/>
        <rFont val="Calibri"/>
        <family val="2"/>
        <scheme val="minor"/>
      </rPr>
      <t xml:space="preserve">Cette résidence seniors qui sera exploitée par le groupe Cosy Diem, proposera des appartements du T1 bis au T3, avec un personnel formé ainsi que des services à la personne. </t>
    </r>
  </si>
  <si>
    <r>
      <rPr>
        <b/>
        <sz val="15"/>
        <color theme="1"/>
        <rFont val="Calibri"/>
        <family val="2"/>
        <scheme val="minor"/>
      </rPr>
      <t xml:space="preserve">Berry THD en Indre (36) et Cher (18) - </t>
    </r>
    <r>
      <rPr>
        <sz val="15"/>
        <color theme="1"/>
        <rFont val="Calibri"/>
        <family val="2"/>
        <scheme val="minor"/>
      </rPr>
      <t>Société projet chargée de la conception, de la réalisation, de l'exploitation, et de la maintenance du réseau d'initiative publique  très haut débit sur les départements de l'Indre et du Cher.</t>
    </r>
  </si>
  <si>
    <t>Infrastructures
de production
d'énergie verte</t>
  </si>
  <si>
    <r>
      <t xml:space="preserve">Partenariat Queneach et Enercon à Carhaix (29) - </t>
    </r>
    <r>
      <rPr>
        <sz val="15"/>
        <color theme="1"/>
        <rFont val="Calibri"/>
        <family val="2"/>
        <scheme val="minor"/>
      </rPr>
      <t xml:space="preserve">Mise en place de projets éoliens (8 SPV, 32 éoliennes) </t>
    </r>
  </si>
  <si>
    <r>
      <t xml:space="preserve">Ostwind 2 en France - </t>
    </r>
    <r>
      <rPr>
        <sz val="15"/>
        <color theme="1"/>
        <rFont val="Calibri"/>
        <family val="2"/>
        <scheme val="minor"/>
      </rPr>
      <t>Portefeuille de projets totalisant : 9 parcs développés en France, décomposés en 22 Sociétés d’Exploitation de Parcs éoliens</t>
    </r>
  </si>
  <si>
    <t>Livré
Hôtel de Lyon cédé début 2023</t>
  </si>
  <si>
    <t>Réduction des émissions de GES et des polluants locaux (NOx, particules fines)
1 700 tCO2eq évitées</t>
  </si>
  <si>
    <t>Livré en 2022 et cédé début 2023</t>
  </si>
  <si>
    <t>Projets éligibles sélectionnés en prenant en considération les critères d'examen techniques de la taxonomie européenne pour l'objectif d'atténuation du changement climatique</t>
  </si>
  <si>
    <t xml:space="preserve">Puissance installée de 25,3 MWc
19 400 tC02eq évitées / an
</t>
  </si>
  <si>
    <t xml:space="preserve">Puissance installée de 25,3 MWc
19 400 tC02eq évitées par an
</t>
  </si>
  <si>
    <t>14,6MW électricité et 67MW vapeur
370 GWh de chaleur verte produite 
 115 GWh d’électricité verte produite par an
150 000 tCO2eq évitées / an</t>
  </si>
  <si>
    <t xml:space="preserve">3,29 MWc de puissance installée
4 058 MWh produits en 2022
1 985 tCO2eq évitées en 2022
</t>
  </si>
  <si>
    <t xml:space="preserve">8,43 MWc de puissance installée
10 810 MWh produits en 2022
5 286 tCO2eq évitées en 2022
</t>
  </si>
  <si>
    <t>LEED Platinium / BEPOS
4 500 m² de panneaux photovoltaïques
2 éoliennes en toiture
récupération des eaux grises</t>
  </si>
  <si>
    <t>Le Cube Numérique à Alixan (26) - Bâtiment de bureaux de 3700m² sur 4 niveaux, situé dans la zone Rovaltain d’Alixan</t>
  </si>
  <si>
    <t>45 000 m² de bureaux</t>
  </si>
  <si>
    <t>La Duchère à Lyon (69) -Des espaces
publics sont créés ou réaménagés avec une grande attention portée aux espaces naturels, à la biodiversité et à l’ouverture du quartier sur son
environnement. 10000 m² de bureaux ainsi que 8 750 m² de locaux commerciaux construits</t>
  </si>
  <si>
    <t xml:space="preserve">Résidence senior Villa Médicis Black Swans à Strasbourg (67)
Appartements meublés allant
du T1 au T3, de 32 à 60m²
</t>
  </si>
  <si>
    <t>Résidence senior Villa Médicis à St Cyr l'Ecole (78)
Appartements meublés allant 
du T1 au T3, de 26 à 71m²</t>
  </si>
  <si>
    <t>EHPAD du Centre Hospitalier Saleins à Bracon (39)
Reconstruction d'un EHPAD public de 7 800m²</t>
  </si>
  <si>
    <t>Egée Data Center Holding dans les Yvelines (78) - Avec à terme six bâtiments de deux salles de 534 m², la surface totale du campus atteindra 6400 m².</t>
  </si>
  <si>
    <t>Près de 9 000 m² consacrés à l'installation d'entreprises</t>
  </si>
  <si>
    <t>Résidence service seniors Oh'Activ ! à Donville-les-Bains (50) - Résidence senior en R+4 de 105 logements, représentera 5 611 m² (dont 4 892 m² de SHAB et 719 m² de surfaces commerciales exploitant). La majorité des appartements sera dotée d'un balcon ou d'une loggia.</t>
  </si>
  <si>
    <t>Bât A : NF Habitat HQE 6 étoiles
Bât B : NF Bâtiment tertiaire HQE Bon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</si>
</sst>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quot;_-;\-* #,##0.00\ &quot;€&quot;_-;_-* &quot;-&quot;??\ &quot;€&quot;_-;_-@_-"/>
    <numFmt numFmtId="43" formatCode="_-* #,##0.00_-;\-* #,##0.00_-;_-* &quot;-&quot;??_-;_-@_-"/>
    <numFmt numFmtId="164" formatCode="#,##0,"/>
    <numFmt numFmtId="165" formatCode="_-* #,##0.00\ _€_-;\-* #,##0.00\ _€_-;_-* &quot;-&quot;??\ _€_-;_-@_-"/>
    <numFmt numFmtId="166" formatCode="0.0%"/>
    <numFmt numFmtId="167" formatCode="_-* #,##0\ _€_-;\-* #,##0\ _€_-;_-* &quot;-&quot;??\ _€_-;_-@_-"/>
    <numFmt numFmtId="168" formatCode="0.0"/>
    <numFmt numFmtId="169" formatCode=";;;"/>
    <numFmt numFmtId="170" formatCode="#,##0.00,,"/>
    <numFmt numFmtId="171" formatCode="0.000%"/>
    <numFmt numFmtId="172" formatCode="#,##0.0,,"/>
    <numFmt numFmtId="173" formatCode="_-* #,##0.0\ _€_-;\-* #,##0.0\ _€_-;_-* &quot;-&quot;??\ _€_-;_-@_-"/>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4"/>
      <name val="Calibri"/>
      <family val="2"/>
      <scheme val="minor"/>
    </font>
    <font>
      <sz val="14"/>
      <name val="Calibri"/>
      <family val="2"/>
      <scheme val="minor"/>
    </font>
    <font>
      <b/>
      <sz val="11"/>
      <name val="Calibri"/>
      <family val="2"/>
      <scheme val="minor"/>
    </font>
    <font>
      <sz val="24"/>
      <color rgb="FF005400"/>
      <name val="Wingdings"/>
      <charset val="2"/>
    </font>
    <font>
      <sz val="36"/>
      <color theme="1"/>
      <name val="Calibri"/>
      <family val="2"/>
      <scheme val="minor"/>
    </font>
    <font>
      <i/>
      <sz val="11"/>
      <color theme="1"/>
      <name val="Calibri"/>
      <family val="2"/>
      <scheme val="minor"/>
    </font>
    <font>
      <sz val="8"/>
      <name val="Calibri"/>
      <family val="2"/>
      <scheme val="minor"/>
    </font>
    <font>
      <u/>
      <sz val="28"/>
      <color theme="1"/>
      <name val="Calibri"/>
      <family val="2"/>
      <scheme val="minor"/>
    </font>
    <font>
      <u/>
      <sz val="30"/>
      <color theme="1"/>
      <name val="Calibri"/>
      <family val="2"/>
      <scheme val="minor"/>
    </font>
    <font>
      <b/>
      <sz val="14"/>
      <color theme="1"/>
      <name val="Calibri"/>
      <family val="2"/>
      <scheme val="minor"/>
    </font>
    <font>
      <u/>
      <sz val="36"/>
      <color theme="1"/>
      <name val="Calibri"/>
      <family val="2"/>
      <scheme val="minor"/>
    </font>
    <font>
      <b/>
      <sz val="14"/>
      <color rgb="FF00B050"/>
      <name val="Calibri"/>
      <family val="2"/>
      <scheme val="minor"/>
    </font>
    <font>
      <sz val="22"/>
      <color theme="1"/>
      <name val="Calibri"/>
      <family val="2"/>
      <scheme val="minor"/>
    </font>
    <font>
      <b/>
      <sz val="16"/>
      <color theme="0"/>
      <name val="Calibri"/>
      <family val="2"/>
      <scheme val="minor"/>
    </font>
    <font>
      <sz val="14"/>
      <color theme="1"/>
      <name val="Calibri"/>
      <family val="2"/>
      <scheme val="minor"/>
    </font>
    <font>
      <i/>
      <sz val="20"/>
      <color theme="1"/>
      <name val="Calibri"/>
      <family val="2"/>
      <scheme val="minor"/>
    </font>
    <font>
      <b/>
      <sz val="16"/>
      <name val="Calibri"/>
      <family val="2"/>
      <scheme val="minor"/>
    </font>
    <font>
      <sz val="16"/>
      <name val="Calibri"/>
      <family val="2"/>
      <scheme val="minor"/>
    </font>
    <font>
      <i/>
      <sz val="16"/>
      <color theme="1"/>
      <name val="Calibri"/>
      <family val="2"/>
      <scheme val="minor"/>
    </font>
    <font>
      <sz val="36"/>
      <name val="Wingdings"/>
      <charset val="2"/>
    </font>
    <font>
      <sz val="36"/>
      <name val="Calibri"/>
      <family val="2"/>
      <scheme val="minor"/>
    </font>
    <font>
      <sz val="16"/>
      <color theme="1"/>
      <name val="Calibri"/>
      <family val="2"/>
      <scheme val="minor"/>
    </font>
    <font>
      <b/>
      <sz val="24"/>
      <color rgb="FFFF0000"/>
      <name val="Calibri"/>
      <family val="2"/>
      <scheme val="minor"/>
    </font>
    <font>
      <b/>
      <sz val="28"/>
      <color rgb="FFFF0000"/>
      <name val="Calibri"/>
      <family val="2"/>
      <scheme val="minor"/>
    </font>
    <font>
      <b/>
      <sz val="36"/>
      <color rgb="FFFF0000"/>
      <name val="Calibri"/>
      <family val="2"/>
      <scheme val="minor"/>
    </font>
    <font>
      <sz val="18"/>
      <name val="Calibri"/>
      <family val="2"/>
      <scheme val="minor"/>
    </font>
    <font>
      <b/>
      <sz val="18"/>
      <color theme="1"/>
      <name val="Calibri"/>
      <family val="2"/>
      <scheme val="minor"/>
    </font>
    <font>
      <b/>
      <sz val="18"/>
      <color theme="0"/>
      <name val="Calibri"/>
      <family val="2"/>
      <scheme val="minor"/>
    </font>
    <font>
      <b/>
      <sz val="18"/>
      <name val="Calibri"/>
      <family val="2"/>
      <scheme val="minor"/>
    </font>
    <font>
      <sz val="18"/>
      <color theme="1"/>
      <name val="Calibri"/>
      <family val="2"/>
      <scheme val="minor"/>
    </font>
    <font>
      <b/>
      <sz val="22"/>
      <color theme="1"/>
      <name val="Calibri"/>
      <family val="2"/>
      <scheme val="minor"/>
    </font>
    <font>
      <u/>
      <sz val="11"/>
      <color theme="10"/>
      <name val="Calibri"/>
      <family val="2"/>
      <scheme val="minor"/>
    </font>
    <font>
      <b/>
      <sz val="16"/>
      <color theme="1"/>
      <name val="Calibri"/>
      <family val="2"/>
      <scheme val="minor"/>
    </font>
    <font>
      <b/>
      <sz val="15"/>
      <name val="Calibri"/>
      <family val="2"/>
      <scheme val="minor"/>
    </font>
    <font>
      <sz val="15"/>
      <color theme="1"/>
      <name val="Calibri"/>
      <family val="2"/>
      <scheme val="minor"/>
    </font>
    <font>
      <b/>
      <sz val="15"/>
      <color theme="1"/>
      <name val="Calibri"/>
      <family val="2"/>
      <scheme val="minor"/>
    </font>
    <font>
      <sz val="15"/>
      <name val="Calibri"/>
      <family val="2"/>
      <scheme val="minor"/>
    </font>
    <font>
      <i/>
      <sz val="15"/>
      <color theme="1"/>
      <name val="Calibri"/>
      <family val="2"/>
      <scheme val="minor"/>
    </font>
    <font>
      <b/>
      <sz val="15"/>
      <color theme="0"/>
      <name val="Calibri"/>
      <family val="2"/>
      <scheme val="minor"/>
    </font>
    <font>
      <sz val="15"/>
      <color rgb="FF000000"/>
      <name val="Arial"/>
      <family val="2"/>
    </font>
    <font>
      <u/>
      <sz val="11"/>
      <color rgb="FFFF0000"/>
      <name val="Calibri"/>
      <family val="2"/>
      <scheme val="minor"/>
    </font>
    <font>
      <sz val="15"/>
      <color rgb="FF000000"/>
      <name val="Calibri"/>
      <family val="2"/>
      <scheme val="minor"/>
    </font>
    <font>
      <vertAlign val="subscript"/>
      <sz val="15"/>
      <color theme="1"/>
      <name val="Calibri"/>
      <family val="2"/>
      <scheme val="minor"/>
    </font>
    <font>
      <vertAlign val="superscript"/>
      <sz val="15"/>
      <name val="Calibri"/>
      <family val="2"/>
      <scheme val="minor"/>
    </font>
    <font>
      <sz val="36"/>
      <color rgb="FF0070C0"/>
      <name val="Wingdings"/>
      <charset val="2"/>
    </font>
  </fonts>
  <fills count="1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67AE6"/>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00B050"/>
        <bgColor indexed="64"/>
      </patternFill>
    </fill>
    <fill>
      <patternFill patternType="solid">
        <fgColor rgb="FF990099"/>
        <bgColor indexed="64"/>
      </patternFill>
    </fill>
    <fill>
      <patternFill patternType="solid">
        <fgColor rgb="FFFFCCFF"/>
        <bgColor indexed="64"/>
      </patternFill>
    </fill>
    <fill>
      <patternFill patternType="solid">
        <fgColor rgb="FF7030A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BEE3A7"/>
        <bgColor indexed="64"/>
      </patternFill>
    </fill>
    <fill>
      <patternFill patternType="solid">
        <fgColor rgb="FF33CC33"/>
        <bgColor indexed="64"/>
      </patternFill>
    </fill>
    <fill>
      <patternFill patternType="solid">
        <fgColor rgb="FFB4F991"/>
        <bgColor indexed="64"/>
      </patternFill>
    </fill>
    <fill>
      <patternFill patternType="solid">
        <fgColor rgb="FF469067"/>
        <bgColor indexed="64"/>
      </patternFill>
    </fill>
    <fill>
      <patternFill patternType="solid">
        <fgColor rgb="FF9900CC"/>
        <bgColor indexed="64"/>
      </patternFill>
    </fill>
  </fills>
  <borders count="13">
    <border>
      <left/>
      <right/>
      <top/>
      <bottom/>
      <diagonal/>
    </border>
    <border>
      <left style="thin">
        <color theme="0"/>
      </left>
      <right style="thin">
        <color theme="0"/>
      </right>
      <top style="thick">
        <color theme="0"/>
      </top>
      <bottom style="thick">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ck">
        <color theme="0"/>
      </top>
      <bottom/>
      <diagonal/>
    </border>
  </borders>
  <cellStyleXfs count="7">
    <xf numFmtId="0" fontId="0"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38" fillId="0" borderId="0" applyNumberFormat="0" applyFill="0" applyBorder="0" applyAlignment="0" applyProtection="0"/>
  </cellStyleXfs>
  <cellXfs count="324">
    <xf numFmtId="0" fontId="0" fillId="0" borderId="0" xfId="0"/>
    <xf numFmtId="0" fontId="0" fillId="0" borderId="0" xfId="0" applyAlignment="1">
      <alignment horizontal="center" vertical="center"/>
    </xf>
    <xf numFmtId="0" fontId="6" fillId="2" borderId="0" xfId="0" applyFont="1" applyFill="1"/>
    <xf numFmtId="9" fontId="10" fillId="2" borderId="1" xfId="1" applyFont="1" applyFill="1" applyBorder="1" applyAlignment="1">
      <alignment horizontal="center" vertical="center"/>
    </xf>
    <xf numFmtId="0" fontId="0" fillId="2" borderId="0" xfId="0" applyFill="1" applyBorder="1"/>
    <xf numFmtId="0" fontId="0" fillId="2" borderId="0" xfId="0" applyFill="1"/>
    <xf numFmtId="0" fontId="12" fillId="2" borderId="0" xfId="0" applyFont="1" applyFill="1" applyBorder="1"/>
    <xf numFmtId="0" fontId="0" fillId="2" borderId="0" xfId="0" applyFill="1" applyAlignment="1">
      <alignment horizontal="center"/>
    </xf>
    <xf numFmtId="0" fontId="3" fillId="2" borderId="0" xfId="0" applyFont="1" applyFill="1"/>
    <xf numFmtId="167" fontId="0" fillId="2" borderId="0" xfId="0" applyNumberFormat="1" applyFill="1"/>
    <xf numFmtId="165" fontId="0" fillId="2" borderId="0" xfId="2" applyFont="1" applyFill="1"/>
    <xf numFmtId="0" fontId="0" fillId="2" borderId="0" xfId="0" applyFill="1" applyAlignment="1">
      <alignment horizontal="center" vertical="center"/>
    </xf>
    <xf numFmtId="9" fontId="0" fillId="2" borderId="0" xfId="1" applyFont="1" applyFill="1"/>
    <xf numFmtId="167" fontId="2" fillId="2" borderId="0" xfId="0" applyNumberFormat="1" applyFont="1" applyFill="1" applyAlignment="1">
      <alignment horizontal="center" vertical="center" wrapText="1"/>
    </xf>
    <xf numFmtId="167" fontId="4" fillId="2" borderId="0" xfId="0" applyNumberFormat="1" applyFont="1" applyFill="1" applyAlignment="1">
      <alignment vertical="center"/>
    </xf>
    <xf numFmtId="0" fontId="5" fillId="2" borderId="0" xfId="0" applyFont="1" applyFill="1"/>
    <xf numFmtId="1" fontId="0" fillId="2" borderId="0" xfId="0" applyNumberFormat="1" applyFill="1"/>
    <xf numFmtId="166" fontId="0" fillId="2" borderId="0" xfId="1" applyNumberFormat="1" applyFont="1" applyFill="1" applyAlignment="1">
      <alignment horizontal="center" vertical="center"/>
    </xf>
    <xf numFmtId="165" fontId="6" fillId="2" borderId="0" xfId="2" applyFont="1" applyFill="1"/>
    <xf numFmtId="165" fontId="0" fillId="2" borderId="0" xfId="0" applyNumberFormat="1" applyFill="1"/>
    <xf numFmtId="166" fontId="0" fillId="2" borderId="0" xfId="1" applyNumberFormat="1" applyFont="1" applyFill="1"/>
    <xf numFmtId="168" fontId="6" fillId="2" borderId="0" xfId="0" applyNumberFormat="1" applyFont="1" applyFill="1"/>
    <xf numFmtId="165" fontId="0" fillId="2" borderId="0" xfId="0" applyNumberFormat="1" applyFill="1" applyAlignment="1">
      <alignment horizontal="center" vertical="center"/>
    </xf>
    <xf numFmtId="0" fontId="0" fillId="2" borderId="0" xfId="0" applyFill="1" applyAlignment="1">
      <alignment vertical="center"/>
    </xf>
    <xf numFmtId="0" fontId="0" fillId="2" borderId="0" xfId="0" applyFill="1" applyAlignment="1"/>
    <xf numFmtId="0" fontId="15" fillId="2" borderId="0" xfId="0" applyFont="1" applyFill="1" applyAlignment="1"/>
    <xf numFmtId="9" fontId="0" fillId="2" borderId="0" xfId="0" applyNumberFormat="1" applyFill="1"/>
    <xf numFmtId="164" fontId="0" fillId="2" borderId="0" xfId="0" applyNumberFormat="1" applyFill="1"/>
    <xf numFmtId="0" fontId="8" fillId="2" borderId="0" xfId="0" applyNumberFormat="1" applyFont="1" applyFill="1" applyBorder="1" applyAlignment="1">
      <alignment horizontal="center" vertical="center" wrapText="1"/>
    </xf>
    <xf numFmtId="9" fontId="0" fillId="2" borderId="0" xfId="1" applyFont="1" applyFill="1" applyAlignment="1">
      <alignment horizontal="center" vertical="center"/>
    </xf>
    <xf numFmtId="0" fontId="11" fillId="2" borderId="0" xfId="0" applyFont="1" applyFill="1" applyBorder="1" applyAlignment="1"/>
    <xf numFmtId="0" fontId="0" fillId="2" borderId="0" xfId="0" applyFill="1" applyBorder="1" applyAlignment="1"/>
    <xf numFmtId="169" fontId="8" fillId="2" borderId="0" xfId="1" applyNumberFormat="1" applyFont="1" applyFill="1" applyBorder="1" applyAlignment="1">
      <alignment horizontal="center" vertical="center"/>
    </xf>
    <xf numFmtId="0" fontId="0" fillId="2" borderId="0" xfId="0" applyFill="1" applyAlignment="1">
      <alignment horizontal="center"/>
    </xf>
    <xf numFmtId="0" fontId="0" fillId="2" borderId="0" xfId="0" applyFill="1" applyAlignment="1">
      <alignment horizontal="center"/>
    </xf>
    <xf numFmtId="0" fontId="0" fillId="0" borderId="0" xfId="0" applyBorder="1"/>
    <xf numFmtId="0" fontId="0" fillId="2" borderId="0" xfId="0" applyFill="1" applyBorder="1" applyAlignment="1">
      <alignment horizontal="center"/>
    </xf>
    <xf numFmtId="0" fontId="0" fillId="2" borderId="0" xfId="0" applyFill="1" applyAlignment="1">
      <alignment horizontal="center"/>
    </xf>
    <xf numFmtId="0" fontId="3" fillId="2" borderId="0" xfId="0" applyFont="1" applyFill="1" applyAlignment="1">
      <alignment horizontal="center" vertical="center"/>
    </xf>
    <xf numFmtId="0" fontId="3" fillId="2" borderId="0" xfId="0" applyFont="1" applyFill="1" applyBorder="1" applyAlignment="1">
      <alignment horizontal="center" vertical="center"/>
    </xf>
    <xf numFmtId="0" fontId="14" fillId="2" borderId="0" xfId="0" applyFont="1" applyFill="1" applyBorder="1" applyAlignment="1"/>
    <xf numFmtId="0" fontId="18"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14" fontId="8" fillId="2" borderId="0" xfId="0" applyNumberFormat="1" applyFont="1" applyFill="1" applyBorder="1" applyAlignment="1">
      <alignment horizontal="center" vertical="center" wrapText="1"/>
    </xf>
    <xf numFmtId="0" fontId="7" fillId="2" borderId="0" xfId="0" applyFont="1" applyFill="1" applyBorder="1" applyAlignment="1">
      <alignment vertical="center"/>
    </xf>
    <xf numFmtId="9" fontId="9" fillId="3" borderId="0" xfId="1" applyFont="1" applyFill="1" applyBorder="1" applyAlignment="1">
      <alignment horizontal="center" vertical="center"/>
    </xf>
    <xf numFmtId="0" fontId="20" fillId="17" borderId="0" xfId="0" applyFont="1" applyFill="1" applyBorder="1" applyAlignment="1">
      <alignment horizontal="center" vertical="center" wrapText="1"/>
    </xf>
    <xf numFmtId="0" fontId="20" fillId="6" borderId="0" xfId="0" applyFont="1" applyFill="1" applyBorder="1" applyAlignment="1">
      <alignment horizontal="center" vertical="center" wrapText="1"/>
    </xf>
    <xf numFmtId="0" fontId="20" fillId="18" borderId="0" xfId="0" applyFont="1" applyFill="1" applyBorder="1" applyAlignment="1">
      <alignment horizontal="center" vertical="center" wrapText="1"/>
    </xf>
    <xf numFmtId="0" fontId="20" fillId="10" borderId="0" xfId="0" applyFont="1" applyFill="1" applyBorder="1" applyAlignment="1">
      <alignment horizontal="center" vertical="center" wrapText="1"/>
    </xf>
    <xf numFmtId="0" fontId="20" fillId="9" borderId="0" xfId="0" applyFont="1" applyFill="1" applyBorder="1" applyAlignment="1">
      <alignment horizontal="center" vertical="center" wrapText="1"/>
    </xf>
    <xf numFmtId="0" fontId="20" fillId="11" borderId="0" xfId="0" applyFont="1" applyFill="1" applyBorder="1" applyAlignment="1">
      <alignment horizontal="center" vertical="center" wrapText="1"/>
    </xf>
    <xf numFmtId="0" fontId="9" fillId="2" borderId="0" xfId="0" applyFont="1" applyFill="1" applyBorder="1" applyAlignment="1">
      <alignment horizontal="center" vertical="center"/>
    </xf>
    <xf numFmtId="0" fontId="20" fillId="15" borderId="0" xfId="0" applyFont="1" applyFill="1" applyBorder="1" applyAlignment="1">
      <alignment horizontal="center" vertical="center" wrapText="1"/>
    </xf>
    <xf numFmtId="0" fontId="20" fillId="14" borderId="0" xfId="0" applyFont="1" applyFill="1" applyBorder="1" applyAlignment="1">
      <alignment horizontal="center" vertical="center" wrapText="1"/>
    </xf>
    <xf numFmtId="0" fontId="20" fillId="16" borderId="0" xfId="0" applyFont="1" applyFill="1" applyBorder="1" applyAlignment="1">
      <alignment horizontal="center" vertical="center" wrapText="1"/>
    </xf>
    <xf numFmtId="0" fontId="4" fillId="2" borderId="0" xfId="0" applyFont="1" applyFill="1" applyBorder="1" applyAlignment="1">
      <alignment vertical="center"/>
    </xf>
    <xf numFmtId="0" fontId="21" fillId="2" borderId="0" xfId="0" applyFont="1" applyFill="1"/>
    <xf numFmtId="0" fontId="22" fillId="2" borderId="0" xfId="0" applyFont="1" applyFill="1"/>
    <xf numFmtId="0" fontId="21" fillId="2" borderId="0" xfId="0" applyFont="1" applyFill="1" applyBorder="1"/>
    <xf numFmtId="0" fontId="20" fillId="4" borderId="0"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20" fillId="4" borderId="0"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4" fillId="2" borderId="0" xfId="0" applyFont="1" applyFill="1" applyBorder="1" applyAlignment="1">
      <alignment horizontal="center" vertical="center"/>
    </xf>
    <xf numFmtId="170" fontId="24" fillId="2" borderId="0" xfId="0" applyNumberFormat="1" applyFont="1" applyFill="1" applyBorder="1" applyAlignment="1">
      <alignment horizontal="center" vertical="center"/>
    </xf>
    <xf numFmtId="170" fontId="24" fillId="2" borderId="0" xfId="3" applyNumberFormat="1" applyFont="1" applyFill="1" applyBorder="1" applyAlignment="1">
      <alignment horizontal="center" vertical="center"/>
    </xf>
    <xf numFmtId="9" fontId="24" fillId="2" borderId="0" xfId="1" applyFont="1" applyFill="1" applyBorder="1" applyAlignment="1">
      <alignment horizontal="center" vertical="center"/>
    </xf>
    <xf numFmtId="0" fontId="23" fillId="13" borderId="0" xfId="0" applyFont="1" applyFill="1" applyBorder="1" applyAlignment="1">
      <alignment horizontal="center" vertical="center" wrapText="1"/>
    </xf>
    <xf numFmtId="0" fontId="24" fillId="13" borderId="0" xfId="0" applyFont="1" applyFill="1" applyBorder="1" applyAlignment="1">
      <alignment horizontal="center" vertical="center" wrapText="1"/>
    </xf>
    <xf numFmtId="0" fontId="24" fillId="13" borderId="0" xfId="0" applyFont="1" applyFill="1" applyBorder="1" applyAlignment="1">
      <alignment horizontal="center" vertical="center"/>
    </xf>
    <xf numFmtId="170" fontId="24" fillId="13" borderId="0" xfId="0" applyNumberFormat="1" applyFont="1" applyFill="1" applyBorder="1" applyAlignment="1">
      <alignment horizontal="center" vertical="center"/>
    </xf>
    <xf numFmtId="170" fontId="24" fillId="13" borderId="0" xfId="2" applyNumberFormat="1" applyFont="1" applyFill="1" applyBorder="1" applyAlignment="1">
      <alignment horizontal="center" vertical="center"/>
    </xf>
    <xf numFmtId="9" fontId="24" fillId="13" borderId="0" xfId="1" applyFont="1" applyFill="1" applyBorder="1" applyAlignment="1">
      <alignment horizontal="center" vertical="center"/>
    </xf>
    <xf numFmtId="170" fontId="24" fillId="2" borderId="0" xfId="2" applyNumberFormat="1" applyFont="1" applyFill="1" applyBorder="1" applyAlignment="1">
      <alignment horizontal="center" vertical="center"/>
    </xf>
    <xf numFmtId="0" fontId="23" fillId="3" borderId="0" xfId="0" applyFont="1" applyFill="1" applyBorder="1" applyAlignment="1">
      <alignment horizontal="center" vertical="center"/>
    </xf>
    <xf numFmtId="170" fontId="23" fillId="3" borderId="0" xfId="0" applyNumberFormat="1" applyFont="1" applyFill="1" applyBorder="1" applyAlignment="1">
      <alignment horizontal="center" vertical="center"/>
    </xf>
    <xf numFmtId="9" fontId="23" fillId="3" borderId="0" xfId="1" applyFont="1" applyFill="1" applyBorder="1" applyAlignment="1">
      <alignment horizontal="center" vertical="center"/>
    </xf>
    <xf numFmtId="0" fontId="25" fillId="2" borderId="0" xfId="0" applyFont="1" applyFill="1" applyAlignment="1">
      <alignment horizontal="left"/>
    </xf>
    <xf numFmtId="9" fontId="26" fillId="2" borderId="0" xfId="1" applyFont="1" applyFill="1" applyBorder="1" applyAlignment="1">
      <alignment horizontal="center" vertical="center"/>
    </xf>
    <xf numFmtId="9" fontId="27" fillId="2" borderId="0" xfId="1" applyFont="1" applyFill="1" applyBorder="1" applyAlignment="1">
      <alignment horizontal="center" vertical="center"/>
    </xf>
    <xf numFmtId="9" fontId="26" fillId="13" borderId="0" xfId="1" applyFont="1" applyFill="1" applyBorder="1" applyAlignment="1">
      <alignment horizontal="center" vertical="center"/>
    </xf>
    <xf numFmtId="9" fontId="27" fillId="13" borderId="0" xfId="1" applyFont="1" applyFill="1" applyBorder="1" applyAlignment="1">
      <alignment horizontal="center" vertical="center"/>
    </xf>
    <xf numFmtId="167" fontId="0" fillId="2" borderId="0" xfId="0" applyNumberFormat="1" applyFill="1" applyBorder="1"/>
    <xf numFmtId="165" fontId="0" fillId="2" borderId="0" xfId="2" applyFont="1" applyFill="1" applyBorder="1"/>
    <xf numFmtId="0" fontId="23" fillId="2" borderId="0" xfId="0" applyFont="1" applyFill="1" applyBorder="1" applyAlignment="1">
      <alignment vertical="center"/>
    </xf>
    <xf numFmtId="0" fontId="29" fillId="2" borderId="0" xfId="0" applyFont="1" applyFill="1" applyAlignment="1">
      <alignment vertical="center"/>
    </xf>
    <xf numFmtId="0" fontId="30" fillId="2" borderId="0" xfId="0" applyFont="1" applyFill="1" applyAlignment="1">
      <alignment vertical="center"/>
    </xf>
    <xf numFmtId="166" fontId="0" fillId="2" borderId="0" xfId="1" applyNumberFormat="1" applyFont="1" applyFill="1" applyBorder="1" applyAlignment="1">
      <alignment horizontal="center" vertical="center"/>
    </xf>
    <xf numFmtId="165" fontId="0" fillId="2" borderId="0" xfId="0" applyNumberFormat="1" applyFill="1" applyBorder="1" applyAlignment="1">
      <alignment horizontal="center" vertical="center"/>
    </xf>
    <xf numFmtId="0" fontId="0" fillId="2" borderId="0" xfId="0" applyFill="1" applyBorder="1" applyAlignment="1">
      <alignment horizontal="center" vertical="center"/>
    </xf>
    <xf numFmtId="167" fontId="9" fillId="2" borderId="0" xfId="0" applyNumberFormat="1" applyFont="1" applyFill="1" applyBorder="1" applyAlignment="1">
      <alignment horizontal="center" vertical="center" wrapText="1"/>
    </xf>
    <xf numFmtId="170" fontId="4" fillId="2" borderId="0" xfId="0" applyNumberFormat="1" applyFont="1" applyFill="1" applyBorder="1" applyAlignment="1">
      <alignment vertical="center"/>
    </xf>
    <xf numFmtId="0" fontId="23" fillId="3" borderId="0" xfId="0" applyFont="1" applyFill="1" applyBorder="1" applyAlignment="1">
      <alignment horizontal="center" vertical="center"/>
    </xf>
    <xf numFmtId="171" fontId="8" fillId="2" borderId="0" xfId="0" applyNumberFormat="1" applyFont="1" applyFill="1" applyBorder="1" applyAlignment="1">
      <alignment horizontal="center" vertical="center" wrapText="1"/>
    </xf>
    <xf numFmtId="167" fontId="4" fillId="0" borderId="0" xfId="0" applyNumberFormat="1" applyFont="1" applyFill="1" applyBorder="1" applyAlignment="1">
      <alignment vertical="center"/>
    </xf>
    <xf numFmtId="167" fontId="9" fillId="2" borderId="0" xfId="0" applyNumberFormat="1" applyFont="1" applyFill="1" applyBorder="1" applyAlignment="1">
      <alignment vertical="center"/>
    </xf>
    <xf numFmtId="0" fontId="20" fillId="4" borderId="0" xfId="0" applyFont="1" applyFill="1" applyBorder="1" applyAlignment="1">
      <alignment horizontal="center" vertical="center" wrapText="1"/>
    </xf>
    <xf numFmtId="0" fontId="23" fillId="3" borderId="0" xfId="0" applyFont="1" applyFill="1" applyBorder="1" applyAlignment="1">
      <alignment horizontal="center" vertical="center"/>
    </xf>
    <xf numFmtId="0" fontId="20" fillId="8"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17" fillId="2" borderId="0" xfId="0" applyFont="1" applyFill="1" applyBorder="1" applyAlignment="1">
      <alignment horizontal="left"/>
    </xf>
    <xf numFmtId="9" fontId="24" fillId="3" borderId="0" xfId="1" applyFont="1" applyFill="1" applyBorder="1" applyAlignment="1">
      <alignment horizontal="center" vertical="center"/>
    </xf>
    <xf numFmtId="0" fontId="24" fillId="0" borderId="0" xfId="0" applyFont="1" applyFill="1" applyBorder="1" applyAlignment="1">
      <alignment horizontal="center" vertical="center" wrapText="1"/>
    </xf>
    <xf numFmtId="0" fontId="21" fillId="2" borderId="0" xfId="0" applyFont="1" applyFill="1" applyBorder="1" applyAlignment="1">
      <alignment horizontal="center" vertical="center"/>
    </xf>
    <xf numFmtId="0" fontId="23" fillId="2" borderId="0" xfId="0" applyFont="1" applyFill="1" applyBorder="1" applyAlignment="1">
      <alignment horizontal="center" vertical="center"/>
    </xf>
    <xf numFmtId="170" fontId="23" fillId="2" borderId="0" xfId="0" applyNumberFormat="1" applyFont="1" applyFill="1" applyBorder="1" applyAlignment="1">
      <alignment horizontal="center" vertical="center"/>
    </xf>
    <xf numFmtId="9" fontId="23" fillId="2" borderId="0" xfId="1" applyFont="1" applyFill="1" applyBorder="1" applyAlignment="1">
      <alignment horizontal="center" vertical="center"/>
    </xf>
    <xf numFmtId="167" fontId="4" fillId="2" borderId="0" xfId="0" applyNumberFormat="1" applyFont="1" applyFill="1" applyBorder="1" applyAlignment="1">
      <alignment vertical="center"/>
    </xf>
    <xf numFmtId="0" fontId="4" fillId="2" borderId="0" xfId="0" applyFont="1" applyFill="1" applyBorder="1" applyAlignment="1">
      <alignment horizontal="center" vertical="center"/>
    </xf>
    <xf numFmtId="170" fontId="21" fillId="2" borderId="0" xfId="0" applyNumberFormat="1" applyFont="1" applyFill="1" applyBorder="1" applyAlignment="1">
      <alignment horizontal="center" vertical="center"/>
    </xf>
    <xf numFmtId="9" fontId="21" fillId="2" borderId="0" xfId="1" applyFont="1" applyFill="1" applyBorder="1" applyAlignment="1">
      <alignment horizontal="center" vertical="center"/>
    </xf>
    <xf numFmtId="0" fontId="31" fillId="2" borderId="0" xfId="0" applyFont="1" applyFill="1" applyAlignment="1">
      <alignment vertical="center"/>
    </xf>
    <xf numFmtId="0" fontId="32" fillId="13" borderId="0" xfId="0" applyFont="1" applyFill="1" applyBorder="1" applyAlignment="1">
      <alignment horizontal="center" vertical="center"/>
    </xf>
    <xf numFmtId="170" fontId="32" fillId="13" borderId="0" xfId="0" applyNumberFormat="1" applyFont="1" applyFill="1" applyBorder="1" applyAlignment="1">
      <alignment horizontal="center" vertical="center"/>
    </xf>
    <xf numFmtId="9" fontId="32" fillId="13" borderId="0" xfId="1" applyFont="1" applyFill="1" applyBorder="1" applyAlignment="1">
      <alignment horizontal="center" vertical="center"/>
    </xf>
    <xf numFmtId="0" fontId="32" fillId="13" borderId="0" xfId="1" applyNumberFormat="1" applyFont="1" applyFill="1" applyBorder="1" applyAlignment="1">
      <alignment horizontal="center" vertical="center"/>
    </xf>
    <xf numFmtId="0" fontId="32" fillId="7" borderId="0" xfId="0" applyFont="1" applyFill="1" applyBorder="1" applyAlignment="1">
      <alignment horizontal="center" vertical="center" wrapText="1"/>
    </xf>
    <xf numFmtId="170" fontId="32" fillId="7" borderId="0" xfId="0" applyNumberFormat="1" applyFont="1" applyFill="1" applyBorder="1" applyAlignment="1">
      <alignment horizontal="center" vertical="center" wrapText="1"/>
    </xf>
    <xf numFmtId="9" fontId="32" fillId="7" borderId="0" xfId="1" applyFont="1" applyFill="1" applyBorder="1" applyAlignment="1">
      <alignment horizontal="center" vertical="center" wrapText="1"/>
    </xf>
    <xf numFmtId="0" fontId="32" fillId="7" borderId="0" xfId="0" applyNumberFormat="1" applyFont="1" applyFill="1" applyBorder="1" applyAlignment="1">
      <alignment horizontal="center" vertical="center" wrapText="1"/>
    </xf>
    <xf numFmtId="0" fontId="32" fillId="7" borderId="0" xfId="0" applyFont="1" applyFill="1" applyBorder="1" applyAlignment="1">
      <alignment horizontal="center" vertical="center"/>
    </xf>
    <xf numFmtId="170" fontId="32" fillId="7" borderId="0" xfId="0" applyNumberFormat="1" applyFont="1" applyFill="1" applyBorder="1" applyAlignment="1">
      <alignment horizontal="center" vertical="center"/>
    </xf>
    <xf numFmtId="9" fontId="32" fillId="7" borderId="0" xfId="0" applyNumberFormat="1" applyFont="1" applyFill="1" applyBorder="1" applyAlignment="1">
      <alignment horizontal="center" vertical="center"/>
    </xf>
    <xf numFmtId="0" fontId="32" fillId="13" borderId="0" xfId="0" applyFont="1" applyFill="1" applyBorder="1" applyAlignment="1">
      <alignment horizontal="center" vertical="center" wrapText="1"/>
    </xf>
    <xf numFmtId="170" fontId="32" fillId="13" borderId="0" xfId="0" applyNumberFormat="1" applyFont="1" applyFill="1" applyBorder="1" applyAlignment="1">
      <alignment horizontal="center" vertical="center" wrapText="1"/>
    </xf>
    <xf numFmtId="9" fontId="32" fillId="13" borderId="0" xfId="1" applyFont="1" applyFill="1" applyBorder="1" applyAlignment="1">
      <alignment horizontal="center" vertical="center" wrapText="1"/>
    </xf>
    <xf numFmtId="0" fontId="32" fillId="13" borderId="0" xfId="1" applyNumberFormat="1" applyFont="1" applyFill="1" applyBorder="1" applyAlignment="1">
      <alignment horizontal="center" vertical="center" wrapText="1"/>
    </xf>
    <xf numFmtId="9" fontId="32" fillId="7" borderId="0" xfId="1" applyFont="1" applyFill="1" applyBorder="1" applyAlignment="1">
      <alignment horizontal="center" vertical="center"/>
    </xf>
    <xf numFmtId="0" fontId="32" fillId="7" borderId="0" xfId="0" quotePrefix="1" applyFont="1" applyFill="1" applyBorder="1" applyAlignment="1">
      <alignment horizontal="center" vertical="center" wrapText="1"/>
    </xf>
    <xf numFmtId="170" fontId="32" fillId="7" borderId="0" xfId="0" quotePrefix="1" applyNumberFormat="1" applyFont="1" applyFill="1" applyBorder="1" applyAlignment="1">
      <alignment horizontal="center" vertical="center" wrapText="1"/>
    </xf>
    <xf numFmtId="9" fontId="32" fillId="7" borderId="0" xfId="1" quotePrefix="1" applyFont="1" applyFill="1" applyBorder="1" applyAlignment="1">
      <alignment horizontal="center" vertical="center" wrapText="1"/>
    </xf>
    <xf numFmtId="0" fontId="33" fillId="3" borderId="0" xfId="0" applyFont="1" applyFill="1" applyBorder="1" applyAlignment="1">
      <alignment horizontal="center" vertical="center"/>
    </xf>
    <xf numFmtId="170" fontId="33" fillId="3" borderId="0" xfId="0" applyNumberFormat="1" applyFont="1" applyFill="1" applyBorder="1" applyAlignment="1">
      <alignment horizontal="center" vertical="center"/>
    </xf>
    <xf numFmtId="9" fontId="33" fillId="3" borderId="0" xfId="1" applyFont="1" applyFill="1" applyBorder="1" applyAlignment="1">
      <alignment horizontal="center" vertical="center"/>
    </xf>
    <xf numFmtId="0" fontId="34" fillId="17" borderId="0" xfId="0" applyFont="1" applyFill="1" applyBorder="1" applyAlignment="1">
      <alignment horizontal="center" vertical="center" wrapText="1"/>
    </xf>
    <xf numFmtId="0" fontId="33" fillId="7" borderId="0" xfId="0" applyFont="1" applyFill="1" applyBorder="1" applyAlignment="1">
      <alignment horizontal="center" vertical="center" wrapText="1"/>
    </xf>
    <xf numFmtId="0" fontId="34" fillId="8" borderId="0" xfId="0" applyFont="1" applyFill="1" applyBorder="1" applyAlignment="1">
      <alignment horizontal="center" vertical="center" wrapText="1"/>
    </xf>
    <xf numFmtId="0" fontId="34" fillId="15" borderId="0" xfId="0" applyFont="1" applyFill="1" applyBorder="1" applyAlignment="1">
      <alignment horizontal="center" vertical="center" wrapText="1"/>
    </xf>
    <xf numFmtId="0" fontId="34" fillId="6" borderId="0" xfId="0" applyFont="1" applyFill="1" applyBorder="1" applyAlignment="1">
      <alignment horizontal="center" vertical="center" wrapText="1"/>
    </xf>
    <xf numFmtId="0" fontId="34" fillId="16" borderId="0" xfId="0" applyFont="1" applyFill="1" applyBorder="1" applyAlignment="1">
      <alignment horizontal="center" vertical="center" wrapText="1"/>
    </xf>
    <xf numFmtId="0" fontId="35" fillId="7" borderId="0" xfId="0" applyFont="1" applyFill="1" applyBorder="1" applyAlignment="1">
      <alignment horizontal="center" vertical="center" wrapText="1"/>
    </xf>
    <xf numFmtId="0" fontId="34" fillId="14" borderId="0" xfId="0" applyFont="1" applyFill="1" applyBorder="1" applyAlignment="1">
      <alignment horizontal="center" vertical="center" wrapText="1"/>
    </xf>
    <xf numFmtId="0" fontId="34" fillId="11" borderId="0" xfId="0" applyFont="1" applyFill="1" applyBorder="1" applyAlignment="1">
      <alignment horizontal="center" vertical="center" wrapText="1"/>
    </xf>
    <xf numFmtId="0" fontId="34" fillId="9" borderId="0" xfId="0" applyFont="1" applyFill="1" applyBorder="1" applyAlignment="1">
      <alignment horizontal="center" vertical="center" wrapText="1"/>
    </xf>
    <xf numFmtId="0" fontId="34" fillId="4" borderId="0" xfId="0" applyFont="1" applyFill="1" applyBorder="1" applyAlignment="1">
      <alignment horizontal="center" vertical="center" wrapText="1"/>
    </xf>
    <xf numFmtId="44" fontId="35" fillId="7" borderId="0" xfId="4" applyFont="1" applyFill="1" applyBorder="1" applyAlignment="1">
      <alignment horizontal="center" vertical="center" wrapText="1"/>
    </xf>
    <xf numFmtId="0" fontId="34" fillId="10" borderId="0" xfId="0" applyFont="1" applyFill="1" applyBorder="1" applyAlignment="1">
      <alignment horizontal="center" vertical="center" wrapText="1"/>
    </xf>
    <xf numFmtId="0" fontId="35" fillId="3" borderId="0" xfId="0" applyFont="1" applyFill="1" applyBorder="1" applyAlignment="1">
      <alignment horizontal="center" vertical="center"/>
    </xf>
    <xf numFmtId="0" fontId="35" fillId="3" borderId="0" xfId="0" applyFont="1" applyFill="1" applyBorder="1" applyAlignment="1">
      <alignment horizontal="center" vertical="center" wrapText="1"/>
    </xf>
    <xf numFmtId="0" fontId="35" fillId="5" borderId="0" xfId="0" applyFont="1" applyFill="1" applyBorder="1" applyAlignment="1">
      <alignment horizontal="center" vertical="center" wrapText="1"/>
    </xf>
    <xf numFmtId="43" fontId="33" fillId="3" borderId="0" xfId="5" applyFont="1" applyFill="1" applyBorder="1" applyAlignment="1">
      <alignment horizontal="center" vertical="center"/>
    </xf>
    <xf numFmtId="0" fontId="37" fillId="13" borderId="2" xfId="0" applyFont="1" applyFill="1" applyBorder="1" applyAlignment="1">
      <alignment horizontal="center" vertical="center" wrapText="1"/>
    </xf>
    <xf numFmtId="0" fontId="37" fillId="7" borderId="2" xfId="0" applyFont="1" applyFill="1" applyBorder="1" applyAlignment="1">
      <alignment horizontal="center" vertical="center" wrapText="1"/>
    </xf>
    <xf numFmtId="0" fontId="37" fillId="7" borderId="6" xfId="0" applyFont="1" applyFill="1" applyBorder="1" applyAlignment="1">
      <alignment horizontal="center" vertical="center" wrapText="1"/>
    </xf>
    <xf numFmtId="0" fontId="34" fillId="17" borderId="5" xfId="0" applyFont="1" applyFill="1" applyBorder="1" applyAlignment="1">
      <alignment horizontal="center" vertical="center" wrapText="1"/>
    </xf>
    <xf numFmtId="0" fontId="34" fillId="8" borderId="5" xfId="0" applyFont="1" applyFill="1" applyBorder="1" applyAlignment="1">
      <alignment horizontal="center" vertical="center" wrapText="1"/>
    </xf>
    <xf numFmtId="0" fontId="34" fillId="15" borderId="5" xfId="0" applyFont="1" applyFill="1" applyBorder="1" applyAlignment="1">
      <alignment horizontal="center" vertical="center" wrapText="1"/>
    </xf>
    <xf numFmtId="0" fontId="34" fillId="6" borderId="5"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4" borderId="5" xfId="0" applyFont="1" applyFill="1" applyBorder="1" applyAlignment="1">
      <alignment horizontal="center" vertical="center" wrapText="1"/>
    </xf>
    <xf numFmtId="0" fontId="34" fillId="11" borderId="5" xfId="0" applyFont="1" applyFill="1" applyBorder="1" applyAlignment="1">
      <alignment horizontal="center" vertical="center" wrapText="1"/>
    </xf>
    <xf numFmtId="0" fontId="20" fillId="18" borderId="5" xfId="0" applyFont="1" applyFill="1" applyBorder="1" applyAlignment="1">
      <alignment horizontal="center" vertical="center" wrapText="1"/>
    </xf>
    <xf numFmtId="0" fontId="34" fillId="4" borderId="5" xfId="0" applyFont="1" applyFill="1" applyBorder="1" applyAlignment="1">
      <alignment horizontal="center" vertical="center" wrapText="1"/>
    </xf>
    <xf numFmtId="0" fontId="34" fillId="9" borderId="5" xfId="0" applyFont="1" applyFill="1" applyBorder="1" applyAlignment="1">
      <alignment horizontal="center" vertical="center" wrapText="1"/>
    </xf>
    <xf numFmtId="0" fontId="34" fillId="10" borderId="5" xfId="0" applyFont="1" applyFill="1" applyBorder="1" applyAlignment="1">
      <alignment horizontal="center" vertical="center" wrapText="1"/>
    </xf>
    <xf numFmtId="0" fontId="37" fillId="13" borderId="9" xfId="0" applyFont="1" applyFill="1" applyBorder="1" applyAlignment="1">
      <alignment horizontal="center" vertical="center" wrapText="1"/>
    </xf>
    <xf numFmtId="0" fontId="37" fillId="12" borderId="5" xfId="0" applyFont="1" applyFill="1" applyBorder="1" applyAlignment="1">
      <alignment horizontal="center" vertical="center" wrapText="1"/>
    </xf>
    <xf numFmtId="172" fontId="37" fillId="12" borderId="5" xfId="0" applyNumberFormat="1" applyFont="1" applyFill="1" applyBorder="1" applyAlignment="1">
      <alignment horizontal="center" vertical="center"/>
    </xf>
    <xf numFmtId="172" fontId="19" fillId="13" borderId="10" xfId="0" applyNumberFormat="1" applyFont="1" applyFill="1" applyBorder="1" applyAlignment="1">
      <alignment horizontal="center" vertical="center"/>
    </xf>
    <xf numFmtId="172" fontId="19" fillId="13" borderId="11" xfId="0" applyNumberFormat="1" applyFont="1" applyFill="1" applyBorder="1" applyAlignment="1">
      <alignment horizontal="center" vertical="center"/>
    </xf>
    <xf numFmtId="172" fontId="19" fillId="7" borderId="3" xfId="0" applyNumberFormat="1" applyFont="1" applyFill="1" applyBorder="1" applyAlignment="1">
      <alignment horizontal="center" vertical="center"/>
    </xf>
    <xf numFmtId="172" fontId="19" fillId="7" borderId="4" xfId="0" applyNumberFormat="1" applyFont="1" applyFill="1" applyBorder="1" applyAlignment="1">
      <alignment horizontal="center" vertical="center"/>
    </xf>
    <xf numFmtId="172" fontId="19" fillId="13" borderId="3" xfId="0" applyNumberFormat="1" applyFont="1" applyFill="1" applyBorder="1" applyAlignment="1">
      <alignment horizontal="center" vertical="center"/>
    </xf>
    <xf numFmtId="172" fontId="19" fillId="13" borderId="4" xfId="0" applyNumberFormat="1" applyFont="1" applyFill="1" applyBorder="1" applyAlignment="1">
      <alignment horizontal="center" vertical="center"/>
    </xf>
    <xf numFmtId="172" fontId="19" fillId="7" borderId="7" xfId="0" applyNumberFormat="1" applyFont="1" applyFill="1" applyBorder="1" applyAlignment="1">
      <alignment horizontal="center" vertical="center"/>
    </xf>
    <xf numFmtId="172" fontId="19" fillId="7" borderId="8" xfId="0" applyNumberFormat="1" applyFont="1" applyFill="1" applyBorder="1" applyAlignment="1">
      <alignment horizontal="center" vertical="center"/>
    </xf>
    <xf numFmtId="0" fontId="32" fillId="13" borderId="0" xfId="0" applyFont="1" applyFill="1" applyBorder="1" applyAlignment="1">
      <alignment horizontal="center" vertical="center" wrapText="1"/>
    </xf>
    <xf numFmtId="0" fontId="34" fillId="18" borderId="0" xfId="0" applyFont="1" applyFill="1" applyBorder="1" applyAlignment="1">
      <alignment horizontal="center" vertical="center" wrapText="1"/>
    </xf>
    <xf numFmtId="0" fontId="32" fillId="7" borderId="0" xfId="0" applyNumberFormat="1" applyFont="1" applyFill="1" applyBorder="1" applyAlignment="1">
      <alignment horizontal="center" vertical="center"/>
    </xf>
    <xf numFmtId="0" fontId="33" fillId="3" borderId="0" xfId="0" applyNumberFormat="1" applyFont="1" applyFill="1" applyBorder="1" applyAlignment="1">
      <alignment horizontal="center" vertical="center"/>
    </xf>
    <xf numFmtId="0" fontId="0" fillId="0" borderId="0" xfId="0" applyFill="1" applyBorder="1"/>
    <xf numFmtId="0" fontId="5" fillId="0" borderId="5" xfId="0" applyFont="1" applyBorder="1"/>
    <xf numFmtId="0" fontId="24" fillId="13" borderId="0" xfId="0" applyFont="1" applyFill="1" applyBorder="1" applyAlignment="1">
      <alignment horizontal="center" vertical="center" wrapText="1"/>
    </xf>
    <xf numFmtId="0" fontId="32" fillId="13" borderId="0" xfId="0" applyFont="1" applyFill="1" applyBorder="1" applyAlignment="1">
      <alignment horizontal="center" vertical="center" wrapText="1"/>
    </xf>
    <xf numFmtId="0" fontId="8" fillId="13" borderId="0" xfId="0" applyFont="1" applyFill="1" applyBorder="1" applyAlignment="1">
      <alignment horizontal="center" vertical="center"/>
    </xf>
    <xf numFmtId="0" fontId="8" fillId="2" borderId="0" xfId="0" applyFont="1" applyFill="1" applyBorder="1" applyAlignment="1">
      <alignment horizontal="center" vertical="center"/>
    </xf>
    <xf numFmtId="170" fontId="8" fillId="13" borderId="0" xfId="0" applyNumberFormat="1" applyFont="1" applyFill="1" applyBorder="1" applyAlignment="1">
      <alignment horizontal="center" vertical="center"/>
    </xf>
    <xf numFmtId="170" fontId="8" fillId="13" borderId="0" xfId="2" applyNumberFormat="1" applyFont="1" applyFill="1" applyBorder="1" applyAlignment="1">
      <alignment horizontal="center" vertical="center"/>
    </xf>
    <xf numFmtId="170" fontId="8" fillId="2" borderId="0" xfId="0" applyNumberFormat="1" applyFont="1" applyFill="1" applyBorder="1" applyAlignment="1">
      <alignment horizontal="center" vertical="center"/>
    </xf>
    <xf numFmtId="170" fontId="8" fillId="2" borderId="0" xfId="2" applyNumberFormat="1" applyFont="1" applyFill="1" applyBorder="1" applyAlignment="1">
      <alignment horizontal="center" vertical="center"/>
    </xf>
    <xf numFmtId="170" fontId="7" fillId="3" borderId="0" xfId="0" applyNumberFormat="1" applyFont="1" applyFill="1" applyBorder="1" applyAlignment="1">
      <alignment horizontal="center" vertical="center"/>
    </xf>
    <xf numFmtId="0" fontId="8" fillId="0" borderId="12" xfId="0" applyFont="1" applyFill="1" applyBorder="1" applyAlignment="1">
      <alignment horizontal="center" vertical="center"/>
    </xf>
    <xf numFmtId="170" fontId="8" fillId="0" borderId="12" xfId="0" applyNumberFormat="1" applyFont="1" applyFill="1" applyBorder="1" applyAlignment="1">
      <alignment horizontal="center" vertical="center"/>
    </xf>
    <xf numFmtId="170" fontId="8" fillId="0" borderId="12" xfId="2" applyNumberFormat="1" applyFont="1" applyFill="1" applyBorder="1" applyAlignment="1">
      <alignment horizontal="center" vertical="center"/>
    </xf>
    <xf numFmtId="0" fontId="25" fillId="2" borderId="0" xfId="0" applyFont="1" applyFill="1" applyAlignment="1">
      <alignment horizontal="left" vertical="center"/>
    </xf>
    <xf numFmtId="0" fontId="9" fillId="3" borderId="0" xfId="0" applyFont="1" applyFill="1" applyBorder="1" applyAlignment="1">
      <alignment horizontal="center" vertical="center" wrapText="1"/>
    </xf>
    <xf numFmtId="0" fontId="19" fillId="2" borderId="0" xfId="0" applyFont="1" applyFill="1" applyAlignment="1">
      <alignment horizontal="left" indent="1"/>
    </xf>
    <xf numFmtId="0" fontId="0" fillId="13" borderId="0" xfId="0" applyFill="1"/>
    <xf numFmtId="0" fontId="0" fillId="13" borderId="0" xfId="0" applyFill="1" applyAlignment="1">
      <alignment horizontal="center" vertical="center"/>
    </xf>
    <xf numFmtId="9" fontId="0" fillId="13" borderId="0" xfId="1" applyFont="1" applyFill="1" applyAlignment="1">
      <alignment horizontal="center"/>
    </xf>
    <xf numFmtId="9" fontId="0" fillId="2" borderId="0" xfId="1" applyFont="1" applyFill="1" applyAlignment="1">
      <alignment horizontal="center"/>
    </xf>
    <xf numFmtId="0" fontId="0" fillId="0" borderId="0" xfId="0" applyFill="1"/>
    <xf numFmtId="0" fontId="0" fillId="0" borderId="0" xfId="0" applyFill="1" applyAlignment="1">
      <alignment horizontal="center" vertical="center"/>
    </xf>
    <xf numFmtId="0" fontId="39" fillId="3" borderId="0" xfId="0" applyFont="1" applyFill="1" applyAlignment="1">
      <alignment horizontal="center" vertical="center" wrapText="1"/>
    </xf>
    <xf numFmtId="0" fontId="20" fillId="10" borderId="0" xfId="0" applyFont="1" applyFill="1" applyAlignment="1">
      <alignment horizontal="center" vertical="center" wrapText="1"/>
    </xf>
    <xf numFmtId="0" fontId="40" fillId="13" borderId="0" xfId="0" applyFont="1" applyFill="1" applyAlignment="1">
      <alignment horizontal="center" vertical="center" wrapText="1"/>
    </xf>
    <xf numFmtId="0" fontId="41" fillId="13" borderId="0" xfId="0" applyFont="1" applyFill="1" applyAlignment="1">
      <alignment horizontal="center" vertical="center" wrapText="1"/>
    </xf>
    <xf numFmtId="0" fontId="40" fillId="2" borderId="0" xfId="0" applyFont="1" applyFill="1" applyAlignment="1">
      <alignment horizontal="center" vertical="center" wrapText="1"/>
    </xf>
    <xf numFmtId="0" fontId="41" fillId="2" borderId="0" xfId="0" applyFont="1" applyFill="1" applyAlignment="1">
      <alignment horizontal="center" vertical="center" wrapText="1"/>
    </xf>
    <xf numFmtId="0" fontId="41" fillId="2" borderId="0" xfId="0" applyFont="1" applyFill="1" applyAlignment="1">
      <alignment horizontal="center" vertical="center" wrapText="1"/>
    </xf>
    <xf numFmtId="0" fontId="41" fillId="13" borderId="0" xfId="0" applyFont="1" applyFill="1" applyAlignment="1">
      <alignment horizontal="center" vertical="center" wrapText="1"/>
    </xf>
    <xf numFmtId="0" fontId="42" fillId="13" borderId="0" xfId="0" applyFont="1" applyFill="1" applyAlignment="1">
      <alignment horizontal="center" vertical="center" wrapText="1"/>
    </xf>
    <xf numFmtId="0" fontId="42" fillId="2" borderId="0" xfId="0" applyFont="1" applyFill="1" applyAlignment="1">
      <alignment horizontal="center" vertical="center" wrapText="1"/>
    </xf>
    <xf numFmtId="0" fontId="41" fillId="13" borderId="0" xfId="0" applyFont="1" applyFill="1" applyAlignment="1">
      <alignment vertical="center" wrapText="1"/>
    </xf>
    <xf numFmtId="0" fontId="43" fillId="13" borderId="0" xfId="0" applyFont="1" applyFill="1" applyAlignment="1">
      <alignment horizontal="center" vertical="center" wrapText="1"/>
    </xf>
    <xf numFmtId="0" fontId="43" fillId="2" borderId="0" xfId="0" applyFont="1" applyFill="1" applyAlignment="1">
      <alignment horizontal="center" vertical="center" wrapText="1"/>
    </xf>
    <xf numFmtId="0" fontId="41" fillId="2" borderId="0" xfId="0" applyFont="1" applyFill="1" applyAlignment="1">
      <alignment vertical="center" wrapText="1"/>
    </xf>
    <xf numFmtId="0" fontId="24" fillId="13" borderId="0"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3" fillId="3" borderId="0" xfId="0" applyFont="1" applyFill="1" applyBorder="1" applyAlignment="1">
      <alignment horizontal="center" vertical="center"/>
    </xf>
    <xf numFmtId="0" fontId="39" fillId="3" borderId="0" xfId="0" applyFont="1" applyFill="1" applyAlignment="1">
      <alignment horizontal="center" vertical="center" wrapText="1"/>
    </xf>
    <xf numFmtId="0" fontId="41" fillId="13" borderId="0" xfId="0" applyFont="1" applyFill="1" applyAlignment="1">
      <alignment horizontal="center" vertical="center" wrapText="1"/>
    </xf>
    <xf numFmtId="0" fontId="43" fillId="13" borderId="0" xfId="0" applyFont="1" applyFill="1" applyAlignment="1">
      <alignment horizontal="center" vertical="center" wrapText="1"/>
    </xf>
    <xf numFmtId="0" fontId="41" fillId="2" borderId="0" xfId="0" applyFont="1" applyFill="1" applyAlignment="1">
      <alignment horizontal="center" vertical="center" wrapText="1"/>
    </xf>
    <xf numFmtId="0" fontId="43" fillId="2" borderId="0" xfId="0" applyFont="1" applyFill="1" applyAlignment="1">
      <alignment horizontal="center" vertical="center" wrapText="1"/>
    </xf>
    <xf numFmtId="0" fontId="41" fillId="13" borderId="0" xfId="0" quotePrefix="1" applyFont="1" applyFill="1" applyAlignment="1">
      <alignment horizontal="center" vertical="center" wrapText="1"/>
    </xf>
    <xf numFmtId="0" fontId="20" fillId="18" borderId="0" xfId="0" applyFont="1" applyFill="1" applyAlignment="1">
      <alignment horizontal="center" vertical="top" wrapText="1"/>
    </xf>
    <xf numFmtId="0" fontId="20" fillId="6" borderId="0" xfId="0" applyFont="1" applyFill="1" applyAlignment="1">
      <alignment horizontal="center" vertical="top" wrapText="1"/>
    </xf>
    <xf numFmtId="1" fontId="0" fillId="2" borderId="0" xfId="0" applyNumberFormat="1" applyFill="1" applyAlignment="1">
      <alignment horizontal="center"/>
    </xf>
    <xf numFmtId="0" fontId="0" fillId="0" borderId="0" xfId="0" applyAlignment="1">
      <alignment horizontal="center"/>
    </xf>
    <xf numFmtId="0" fontId="45" fillId="6" borderId="0" xfId="0" applyFont="1" applyFill="1" applyAlignment="1">
      <alignment horizontal="center" vertical="center" wrapText="1"/>
    </xf>
    <xf numFmtId="0" fontId="45" fillId="10" borderId="0" xfId="0" applyFont="1" applyFill="1" applyAlignment="1">
      <alignment horizontal="center" vertical="center" wrapText="1"/>
    </xf>
    <xf numFmtId="0" fontId="42" fillId="2" borderId="0" xfId="0" applyFont="1" applyFill="1" applyAlignment="1">
      <alignment horizontal="center" vertical="center"/>
    </xf>
    <xf numFmtId="168" fontId="5" fillId="2" borderId="0" xfId="0" applyNumberFormat="1" applyFont="1" applyFill="1" applyAlignment="1">
      <alignment horizontal="center"/>
    </xf>
    <xf numFmtId="166" fontId="41" fillId="2" borderId="0" xfId="1" applyNumberFormat="1" applyFont="1" applyFill="1" applyBorder="1" applyAlignment="1">
      <alignment horizontal="center" vertical="center" wrapText="1"/>
    </xf>
    <xf numFmtId="166" fontId="41" fillId="13" borderId="0" xfId="1" applyNumberFormat="1" applyFont="1" applyFill="1" applyBorder="1" applyAlignment="1">
      <alignment horizontal="center" vertical="center" wrapText="1"/>
    </xf>
    <xf numFmtId="0" fontId="0" fillId="2" borderId="0" xfId="0" applyFill="1"/>
    <xf numFmtId="0" fontId="45" fillId="8" borderId="0" xfId="0" applyFont="1" applyFill="1" applyAlignment="1">
      <alignment vertical="center" wrapText="1"/>
    </xf>
    <xf numFmtId="0" fontId="43" fillId="2" borderId="0" xfId="0" applyFont="1" applyFill="1" applyAlignment="1">
      <alignment horizontal="center" vertical="center" wrapText="1"/>
    </xf>
    <xf numFmtId="0" fontId="43" fillId="13" borderId="0" xfId="0" applyFont="1" applyFill="1" applyAlignment="1">
      <alignment horizontal="center" vertical="center" wrapText="1"/>
    </xf>
    <xf numFmtId="0" fontId="41" fillId="13" borderId="0" xfId="0" applyFont="1" applyFill="1" applyAlignment="1">
      <alignment horizontal="center" vertical="center" wrapText="1"/>
    </xf>
    <xf numFmtId="0" fontId="41" fillId="2" borderId="0" xfId="0" applyFont="1" applyFill="1" applyAlignment="1">
      <alignment horizontal="center" vertical="center" wrapText="1"/>
    </xf>
    <xf numFmtId="0" fontId="43" fillId="2" borderId="0" xfId="0" quotePrefix="1" applyFont="1" applyFill="1" applyAlignment="1">
      <alignment horizontal="center" vertical="center" wrapText="1"/>
    </xf>
    <xf numFmtId="0" fontId="0" fillId="2" borderId="0" xfId="0" applyFill="1"/>
    <xf numFmtId="0" fontId="25" fillId="2" borderId="0" xfId="0" applyFont="1" applyFill="1" applyAlignment="1">
      <alignment horizontal="left" vertical="top"/>
    </xf>
    <xf numFmtId="173" fontId="43" fillId="2" borderId="0" xfId="5" applyNumberFormat="1" applyFont="1" applyFill="1" applyBorder="1" applyAlignment="1">
      <alignment horizontal="center" vertical="center" wrapText="1"/>
    </xf>
    <xf numFmtId="0" fontId="41" fillId="2" borderId="0" xfId="0" applyFont="1" applyFill="1"/>
    <xf numFmtId="0" fontId="0" fillId="2" borderId="0" xfId="0" applyFill="1"/>
    <xf numFmtId="0" fontId="0" fillId="2" borderId="0" xfId="0" applyFill="1"/>
    <xf numFmtId="9" fontId="51" fillId="2" borderId="0" xfId="1" applyFont="1" applyFill="1" applyBorder="1" applyAlignment="1">
      <alignment horizontal="center" vertical="center"/>
    </xf>
    <xf numFmtId="9" fontId="51" fillId="13" borderId="0" xfId="1" applyFont="1" applyFill="1" applyBorder="1" applyAlignment="1">
      <alignment horizontal="center" vertical="center"/>
    </xf>
    <xf numFmtId="0" fontId="43" fillId="2" borderId="0" xfId="0" applyFont="1" applyFill="1" applyAlignment="1">
      <alignment vertical="center"/>
    </xf>
    <xf numFmtId="0" fontId="43" fillId="13" borderId="0" xfId="0" applyFont="1" applyFill="1" applyAlignment="1">
      <alignment vertical="center"/>
    </xf>
    <xf numFmtId="0" fontId="41" fillId="2" borderId="0" xfId="0" applyFont="1" applyFill="1" applyAlignment="1">
      <alignment vertical="center"/>
    </xf>
    <xf numFmtId="0" fontId="41" fillId="13" borderId="0" xfId="0" applyFont="1" applyFill="1" applyAlignment="1">
      <alignment vertical="center"/>
    </xf>
    <xf numFmtId="0" fontId="0" fillId="2" borderId="0" xfId="0" applyFill="1"/>
    <xf numFmtId="0" fontId="41" fillId="2" borderId="0" xfId="0" applyFont="1" applyFill="1" applyAlignment="1">
      <alignment horizontal="center" vertical="center" wrapText="1"/>
    </xf>
    <xf numFmtId="0" fontId="24" fillId="13" borderId="0"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3" fillId="3" borderId="0" xfId="0" applyFont="1" applyFill="1" applyBorder="1" applyAlignment="1">
      <alignment horizontal="center" vertical="center"/>
    </xf>
    <xf numFmtId="0" fontId="20" fillId="17" borderId="0" xfId="0" applyFont="1" applyFill="1" applyAlignment="1">
      <alignment horizontal="center" vertical="center" wrapText="1"/>
    </xf>
    <xf numFmtId="0" fontId="39" fillId="3" borderId="0" xfId="0" applyFont="1" applyFill="1" applyAlignment="1">
      <alignment horizontal="center" vertical="center" wrapText="1"/>
    </xf>
    <xf numFmtId="0" fontId="41" fillId="13" borderId="0" xfId="0" applyFont="1" applyFill="1" applyAlignment="1">
      <alignment horizontal="left" vertical="center" wrapText="1"/>
    </xf>
    <xf numFmtId="0" fontId="41" fillId="13" borderId="0" xfId="0" applyFont="1" applyFill="1" applyAlignment="1">
      <alignment horizontal="center" vertical="center" wrapText="1"/>
    </xf>
    <xf numFmtId="0" fontId="43" fillId="13" borderId="0" xfId="0" applyFont="1" applyFill="1" applyAlignment="1">
      <alignment horizontal="center" vertical="center" wrapText="1"/>
    </xf>
    <xf numFmtId="0" fontId="47" fillId="13" borderId="0" xfId="6" applyFont="1" applyFill="1" applyBorder="1" applyAlignment="1">
      <alignment horizontal="center" vertical="center" wrapText="1"/>
    </xf>
    <xf numFmtId="14" fontId="24" fillId="13" borderId="0" xfId="0" applyNumberFormat="1" applyFont="1" applyFill="1" applyBorder="1" applyAlignment="1">
      <alignment horizontal="center" vertical="center" wrapText="1"/>
    </xf>
    <xf numFmtId="0" fontId="41" fillId="2" borderId="0" xfId="0" applyFont="1" applyFill="1" applyAlignment="1">
      <alignment horizontal="left" vertical="center" wrapText="1"/>
    </xf>
    <xf numFmtId="0" fontId="41" fillId="2" borderId="0" xfId="0" applyFont="1" applyFill="1" applyAlignment="1">
      <alignment horizontal="center" vertical="center" wrapText="1"/>
    </xf>
    <xf numFmtId="0" fontId="43" fillId="2" borderId="0" xfId="0" applyFont="1" applyFill="1" applyAlignment="1">
      <alignment horizontal="center" vertical="center" wrapText="1"/>
    </xf>
    <xf numFmtId="0" fontId="47" fillId="2" borderId="0" xfId="6" applyFont="1" applyFill="1" applyBorder="1" applyAlignment="1">
      <alignment horizontal="center" vertical="center" wrapText="1"/>
    </xf>
    <xf numFmtId="14" fontId="24" fillId="2" borderId="0" xfId="0" applyNumberFormat="1" applyFont="1" applyFill="1" applyBorder="1" applyAlignment="1">
      <alignment horizontal="center" vertical="center" wrapText="1"/>
    </xf>
    <xf numFmtId="0" fontId="28" fillId="13" borderId="0" xfId="0" applyFont="1" applyFill="1" applyAlignment="1">
      <alignment horizontal="center" vertical="center"/>
    </xf>
    <xf numFmtId="0" fontId="3" fillId="2" borderId="0" xfId="0" applyFont="1" applyFill="1" applyAlignment="1">
      <alignment horizontal="center" vertical="center"/>
    </xf>
    <xf numFmtId="0" fontId="41" fillId="2" borderId="0" xfId="0" quotePrefix="1" applyFont="1" applyFill="1" applyAlignment="1">
      <alignment horizontal="center" vertical="center" wrapText="1"/>
    </xf>
    <xf numFmtId="0" fontId="43" fillId="2" borderId="0" xfId="0" quotePrefix="1" applyFont="1" applyFill="1" applyAlignment="1">
      <alignment horizontal="center" vertical="center" wrapText="1"/>
    </xf>
    <xf numFmtId="0" fontId="20" fillId="11" borderId="0" xfId="0" applyFont="1" applyFill="1" applyAlignment="1">
      <alignment horizontal="center" vertical="center" wrapText="1"/>
    </xf>
    <xf numFmtId="0" fontId="41" fillId="13" borderId="0" xfId="0" quotePrefix="1" applyFont="1" applyFill="1" applyAlignment="1">
      <alignment horizontal="center" vertical="center" wrapText="1"/>
    </xf>
    <xf numFmtId="0" fontId="43" fillId="13" borderId="0" xfId="0" quotePrefix="1" applyFont="1" applyFill="1" applyAlignment="1">
      <alignment horizontal="center" vertical="center" wrapText="1"/>
    </xf>
    <xf numFmtId="0" fontId="42" fillId="2" borderId="0" xfId="0" applyFont="1" applyFill="1" applyAlignment="1">
      <alignment horizontal="left" vertical="center" wrapText="1"/>
    </xf>
    <xf numFmtId="0" fontId="42" fillId="13" borderId="0" xfId="0" applyFont="1" applyFill="1" applyAlignment="1">
      <alignment horizontal="left" vertical="center" wrapText="1"/>
    </xf>
    <xf numFmtId="0" fontId="20" fillId="9" borderId="0" xfId="0" applyFont="1" applyFill="1" applyAlignment="1">
      <alignment horizontal="center" vertical="center" wrapText="1"/>
    </xf>
    <xf numFmtId="0" fontId="20" fillId="8" borderId="0" xfId="0" applyFont="1" applyFill="1" applyAlignment="1">
      <alignment horizontal="center" vertical="center" wrapText="1"/>
    </xf>
    <xf numFmtId="0" fontId="20" fillId="4" borderId="0" xfId="0" applyFont="1" applyFill="1" applyAlignment="1">
      <alignment horizontal="center" vertical="center" wrapText="1"/>
    </xf>
    <xf numFmtId="0" fontId="41" fillId="2" borderId="0" xfId="0" applyFont="1" applyFill="1"/>
    <xf numFmtId="0" fontId="45" fillId="4" borderId="0" xfId="0" applyFont="1" applyFill="1" applyAlignment="1">
      <alignment horizontal="center" vertical="center" wrapText="1"/>
    </xf>
    <xf numFmtId="0" fontId="41" fillId="13" borderId="0" xfId="0" applyFont="1" applyFill="1" applyAlignment="1">
      <alignment horizontal="center" vertical="center"/>
    </xf>
    <xf numFmtId="0" fontId="0" fillId="13" borderId="0" xfId="0" applyFill="1"/>
    <xf numFmtId="0" fontId="41" fillId="2" borderId="0" xfId="0" applyFont="1" applyFill="1" applyAlignment="1">
      <alignment horizontal="center" vertical="center"/>
    </xf>
    <xf numFmtId="0" fontId="45" fillId="11" borderId="0" xfId="0" applyFont="1" applyFill="1" applyAlignment="1">
      <alignment horizontal="center" vertical="center" wrapText="1"/>
    </xf>
    <xf numFmtId="0" fontId="45" fillId="14" borderId="0" xfId="0" applyFont="1" applyFill="1" applyAlignment="1">
      <alignment horizontal="center" vertical="center" wrapText="1"/>
    </xf>
    <xf numFmtId="0" fontId="45" fillId="15" borderId="0" xfId="0" applyFont="1" applyFill="1" applyAlignment="1">
      <alignment horizontal="center" vertical="center" wrapText="1"/>
    </xf>
    <xf numFmtId="0" fontId="45" fillId="17" borderId="0" xfId="0" applyFont="1" applyFill="1" applyAlignment="1">
      <alignment horizontal="center" vertical="center" wrapText="1"/>
    </xf>
    <xf numFmtId="171" fontId="24" fillId="13" borderId="0" xfId="0" applyNumberFormat="1" applyFont="1" applyFill="1" applyBorder="1" applyAlignment="1">
      <alignment horizontal="center" vertical="center" wrapText="1"/>
    </xf>
    <xf numFmtId="0" fontId="45" fillId="8" borderId="0" xfId="0" applyFont="1" applyFill="1" applyAlignment="1">
      <alignment horizontal="center" vertical="center" wrapText="1"/>
    </xf>
    <xf numFmtId="0" fontId="20" fillId="10" borderId="0" xfId="0" applyFont="1" applyFill="1" applyAlignment="1">
      <alignment horizontal="center" vertical="center" wrapText="1"/>
    </xf>
    <xf numFmtId="0" fontId="43" fillId="13" borderId="0" xfId="0" applyFont="1" applyFill="1" applyAlignment="1">
      <alignment horizontal="left" vertical="center" wrapText="1"/>
    </xf>
    <xf numFmtId="0" fontId="20" fillId="15" borderId="0" xfId="0" applyFont="1" applyFill="1" applyAlignment="1">
      <alignment horizontal="center" vertical="center" wrapText="1"/>
    </xf>
    <xf numFmtId="0" fontId="48" fillId="13" borderId="0" xfId="0" applyFont="1" applyFill="1" applyAlignment="1">
      <alignment horizontal="center" vertical="center" wrapText="1" readingOrder="1"/>
    </xf>
    <xf numFmtId="0" fontId="46" fillId="13" borderId="0" xfId="0" applyFont="1" applyFill="1" applyAlignment="1">
      <alignment horizontal="center" vertical="center" readingOrder="1"/>
    </xf>
    <xf numFmtId="0" fontId="0" fillId="2" borderId="0" xfId="0" applyFill="1"/>
    <xf numFmtId="0" fontId="20" fillId="4" borderId="0" xfId="0" applyFont="1" applyFill="1" applyBorder="1" applyAlignment="1">
      <alignment horizontal="center" vertical="center" wrapText="1"/>
    </xf>
    <xf numFmtId="0" fontId="43" fillId="2" borderId="0" xfId="0" applyFont="1" applyFill="1" applyAlignment="1">
      <alignment horizontal="left" vertical="center" wrapText="1"/>
    </xf>
    <xf numFmtId="0" fontId="45" fillId="9" borderId="0" xfId="0" applyFont="1" applyFill="1" applyAlignment="1">
      <alignment horizontal="center" vertical="center" wrapText="1"/>
    </xf>
    <xf numFmtId="0" fontId="43" fillId="13" borderId="0" xfId="0" applyFont="1" applyFill="1" applyAlignment="1">
      <alignment horizontal="center" vertical="center"/>
    </xf>
    <xf numFmtId="0" fontId="43" fillId="2" borderId="0" xfId="0" applyFont="1" applyFill="1" applyAlignment="1">
      <alignment horizontal="center" vertical="center"/>
    </xf>
    <xf numFmtId="0" fontId="45" fillId="16" borderId="0" xfId="0" applyFont="1" applyFill="1" applyAlignment="1">
      <alignment horizontal="center" vertical="center" wrapText="1"/>
    </xf>
    <xf numFmtId="0" fontId="33" fillId="3" borderId="0" xfId="0" applyFont="1" applyFill="1" applyBorder="1" applyAlignment="1">
      <alignment horizontal="center" vertical="center"/>
    </xf>
    <xf numFmtId="0" fontId="17" fillId="2" borderId="0" xfId="0" applyFont="1" applyFill="1" applyBorder="1" applyAlignment="1">
      <alignment horizontal="left"/>
    </xf>
    <xf numFmtId="0" fontId="32" fillId="13" borderId="0" xfId="0" applyFont="1" applyFill="1" applyBorder="1" applyAlignment="1">
      <alignment horizontal="center" vertical="center" wrapText="1"/>
    </xf>
    <xf numFmtId="0" fontId="35" fillId="13" borderId="0" xfId="0" applyFont="1" applyFill="1" applyBorder="1" applyAlignment="1">
      <alignment horizontal="center" vertical="center" wrapText="1"/>
    </xf>
    <xf numFmtId="0" fontId="32" fillId="2" borderId="0" xfId="0" applyFont="1" applyFill="1" applyBorder="1" applyAlignment="1">
      <alignment horizontal="center" vertical="center" wrapText="1"/>
    </xf>
    <xf numFmtId="10" fontId="32" fillId="2" borderId="0" xfId="0" applyNumberFormat="1" applyFont="1" applyFill="1" applyBorder="1" applyAlignment="1">
      <alignment horizontal="center" vertical="center" wrapText="1"/>
    </xf>
    <xf numFmtId="0" fontId="36" fillId="13" borderId="0" xfId="0" applyFont="1" applyFill="1" applyBorder="1" applyAlignment="1">
      <alignment horizontal="center" vertical="center"/>
    </xf>
    <xf numFmtId="0" fontId="36" fillId="2" borderId="0" xfId="0" applyFont="1" applyFill="1" applyBorder="1" applyAlignment="1">
      <alignment horizontal="center" vertical="center"/>
    </xf>
    <xf numFmtId="14" fontId="32" fillId="13" borderId="0" xfId="0" applyNumberFormat="1" applyFont="1" applyFill="1" applyBorder="1" applyAlignment="1">
      <alignment horizontal="center" vertical="center" wrapText="1"/>
    </xf>
    <xf numFmtId="171" fontId="32" fillId="2" borderId="0" xfId="0" applyNumberFormat="1" applyFont="1" applyFill="1" applyBorder="1" applyAlignment="1">
      <alignment horizontal="center" vertical="center" wrapText="1"/>
    </xf>
    <xf numFmtId="14" fontId="32" fillId="2" borderId="0" xfId="0" applyNumberFormat="1" applyFont="1" applyFill="1" applyBorder="1" applyAlignment="1">
      <alignment horizontal="center" vertical="center" wrapText="1"/>
    </xf>
  </cellXfs>
  <cellStyles count="7">
    <cellStyle name="Lien hypertexte" xfId="6" builtinId="8"/>
    <cellStyle name="Milliers" xfId="5" builtinId="3"/>
    <cellStyle name="Milliers 2" xfId="2" xr:uid="{25E54304-72E1-4EE7-8E5A-ADE01196D701}"/>
    <cellStyle name="Milliers 2 2" xfId="3" xr:uid="{E19C530B-B2F8-4934-BCF2-7DEA295A7B30}"/>
    <cellStyle name="Monétaire" xfId="4" builtinId="4"/>
    <cellStyle name="Normal" xfId="0" builtinId="0"/>
    <cellStyle name="Pourcentage" xfId="1" builtinId="5"/>
  </cellStyles>
  <dxfs count="0"/>
  <tableStyles count="0" defaultTableStyle="TableStyleMedium2" defaultPivotStyle="PivotStyleLight16"/>
  <colors>
    <mruColors>
      <color rgb="FFFFFFFF"/>
      <color rgb="FF9900CC"/>
      <color rgb="FF990099"/>
      <color rgb="FFFFCCFF"/>
      <color rgb="FFE67AE6"/>
      <color rgb="FF33CC33"/>
      <color rgb="FFB4F991"/>
      <color rgb="FF469067"/>
      <color rgb="FFBEE3A7"/>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933450896418522"/>
          <c:y val="0.22051009233965818"/>
          <c:w val="0.34425579458958977"/>
          <c:h val="0.61781296329821844"/>
        </c:manualLayout>
      </c:layout>
      <c:doughnutChart>
        <c:varyColors val="1"/>
        <c:ser>
          <c:idx val="1"/>
          <c:order val="1"/>
          <c:tx>
            <c:strRef>
              <c:f>'Allocation OD 2019'!$H$15</c:f>
              <c:strCache>
                <c:ptCount val="1"/>
                <c:pt idx="0">
                  <c:v>Montants
investis</c:v>
                </c:pt>
              </c:strCache>
            </c:strRef>
          </c:tx>
          <c:explosion val="2"/>
          <c:dPt>
            <c:idx val="0"/>
            <c:bubble3D val="0"/>
            <c:spPr>
              <a:solidFill>
                <a:srgbClr val="469067"/>
              </a:solidFill>
              <a:ln w="19050">
                <a:solidFill>
                  <a:schemeClr val="lt1"/>
                </a:solidFill>
              </a:ln>
              <a:effectLst/>
            </c:spPr>
            <c:extLst>
              <c:ext xmlns:c16="http://schemas.microsoft.com/office/drawing/2014/chart" uri="{C3380CC4-5D6E-409C-BE32-E72D297353CC}">
                <c16:uniqueId val="{00000018-310F-4CC6-A1BE-4FE1EE14ECE5}"/>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17-310F-4CC6-A1BE-4FE1EE14ECE5}"/>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16-310F-4CC6-A1BE-4FE1EE14ECE5}"/>
              </c:ext>
            </c:extLst>
          </c:dPt>
          <c:dPt>
            <c:idx val="3"/>
            <c:bubble3D val="0"/>
            <c:spPr>
              <a:solidFill>
                <a:srgbClr val="92D050"/>
              </a:solidFill>
              <a:ln w="19050">
                <a:solidFill>
                  <a:schemeClr val="lt1"/>
                </a:solidFill>
              </a:ln>
              <a:effectLst/>
            </c:spPr>
            <c:extLst>
              <c:ext xmlns:c16="http://schemas.microsoft.com/office/drawing/2014/chart" uri="{C3380CC4-5D6E-409C-BE32-E72D297353CC}">
                <c16:uniqueId val="{0000001E-310F-4CC6-A1BE-4FE1EE14ECE5}"/>
              </c:ext>
            </c:extLst>
          </c:dPt>
          <c:dPt>
            <c:idx val="4"/>
            <c:bubble3D val="0"/>
            <c:spPr>
              <a:solidFill>
                <a:srgbClr val="9900CC"/>
              </a:solidFill>
              <a:ln w="19050">
                <a:solidFill>
                  <a:schemeClr val="lt1"/>
                </a:solidFill>
              </a:ln>
              <a:effectLst/>
            </c:spPr>
            <c:extLst>
              <c:ext xmlns:c16="http://schemas.microsoft.com/office/drawing/2014/chart" uri="{C3380CC4-5D6E-409C-BE32-E72D297353CC}">
                <c16:uniqueId val="{0000001D-310F-4CC6-A1BE-4FE1EE14ECE5}"/>
              </c:ext>
            </c:extLst>
          </c:dPt>
          <c:dPt>
            <c:idx val="5"/>
            <c:bubble3D val="0"/>
            <c:spPr>
              <a:solidFill>
                <a:srgbClr val="FFCCFF"/>
              </a:solidFill>
              <a:ln w="19050">
                <a:solidFill>
                  <a:schemeClr val="lt1"/>
                </a:solidFill>
              </a:ln>
              <a:effectLst/>
            </c:spPr>
            <c:extLst>
              <c:ext xmlns:c16="http://schemas.microsoft.com/office/drawing/2014/chart" uri="{C3380CC4-5D6E-409C-BE32-E72D297353CC}">
                <c16:uniqueId val="{0000001C-310F-4CC6-A1BE-4FE1EE14ECE5}"/>
              </c:ext>
            </c:extLst>
          </c:dPt>
          <c:dPt>
            <c:idx val="6"/>
            <c:bubble3D val="0"/>
            <c:spPr>
              <a:solidFill>
                <a:srgbClr val="990099"/>
              </a:solidFill>
              <a:ln w="19050">
                <a:solidFill>
                  <a:schemeClr val="lt1"/>
                </a:solidFill>
              </a:ln>
              <a:effectLst/>
            </c:spPr>
            <c:extLst>
              <c:ext xmlns:c16="http://schemas.microsoft.com/office/drawing/2014/chart" uri="{C3380CC4-5D6E-409C-BE32-E72D297353CC}">
                <c16:uniqueId val="{0000001B-310F-4CC6-A1BE-4FE1EE14ECE5}"/>
              </c:ext>
            </c:extLst>
          </c:dPt>
          <c:dPt>
            <c:idx val="7"/>
            <c:bubble3D val="0"/>
            <c:spPr>
              <a:solidFill>
                <a:srgbClr val="7030A0"/>
              </a:solidFill>
              <a:ln w="19050">
                <a:solidFill>
                  <a:schemeClr val="lt1"/>
                </a:solidFill>
              </a:ln>
              <a:effectLst/>
            </c:spPr>
            <c:extLst>
              <c:ext xmlns:c16="http://schemas.microsoft.com/office/drawing/2014/chart" uri="{C3380CC4-5D6E-409C-BE32-E72D297353CC}">
                <c16:uniqueId val="{0000001A-310F-4CC6-A1BE-4FE1EE14ECE5}"/>
              </c:ext>
            </c:extLst>
          </c:dPt>
          <c:dPt>
            <c:idx val="8"/>
            <c:bubble3D val="0"/>
            <c:spPr>
              <a:solidFill>
                <a:srgbClr val="E67AE6"/>
              </a:solidFill>
              <a:ln w="19050">
                <a:solidFill>
                  <a:schemeClr val="lt1"/>
                </a:solidFill>
              </a:ln>
              <a:effectLst/>
            </c:spPr>
            <c:extLst>
              <c:ext xmlns:c16="http://schemas.microsoft.com/office/drawing/2014/chart" uri="{C3380CC4-5D6E-409C-BE32-E72D297353CC}">
                <c16:uniqueId val="{00000019-310F-4CC6-A1BE-4FE1EE14ECE5}"/>
              </c:ext>
            </c:extLst>
          </c:dPt>
          <c:dLbls>
            <c:dLbl>
              <c:idx val="0"/>
              <c:layout>
                <c:manualLayout>
                  <c:x val="0.2762891833335086"/>
                  <c:y val="-0.16368825223945385"/>
                </c:manualLayout>
              </c:layout>
              <c:tx>
                <c:rich>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fld id="{64A871EA-126C-4704-A98F-D0A59BBD7DF3}" type="CATEGORYNAME">
                      <a:rPr lang="en-US" sz="2000" b="1">
                        <a:solidFill>
                          <a:srgbClr val="469067"/>
                        </a:solidFill>
                      </a:rPr>
                      <a:pPr>
                        <a:defRPr sz="2000"/>
                      </a:pPr>
                      <a:t>[NOM DE CATÉGORIE]</a:t>
                    </a:fld>
                    <a:r>
                      <a:rPr lang="en-US" sz="2000" baseline="0"/>
                      <a:t>
</a:t>
                    </a:r>
                    <a:fld id="{7EF58D22-B65C-4914-A23C-926CA1709454}" type="PERCENTAGE">
                      <a:rPr lang="en-US" sz="2000" b="1" baseline="0">
                        <a:solidFill>
                          <a:sysClr val="windowText" lastClr="000000"/>
                        </a:solidFill>
                      </a:rPr>
                      <a:pPr>
                        <a:defRPr sz="2000"/>
                      </a:pPr>
                      <a:t>[POURCENTAGE]</a:t>
                    </a:fld>
                    <a:endParaRPr lang="en-US" sz="2000" baseline="0"/>
                  </a:p>
                </c:rich>
              </c:tx>
              <c:spPr>
                <a:noFill/>
                <a:ln>
                  <a:noFill/>
                </a:ln>
                <a:effectLst/>
              </c:spPr>
              <c:txPr>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prstGeom>
                    <a:noFill/>
                    <a:ln>
                      <a:noFill/>
                    </a:ln>
                  </c15:spPr>
                  <c15:layout>
                    <c:manualLayout>
                      <c:w val="0.29387252853322104"/>
                      <c:h val="0.17106286255475317"/>
                    </c:manualLayout>
                  </c15:layout>
                  <c15:dlblFieldTable/>
                  <c15:showDataLabelsRange val="0"/>
                </c:ext>
                <c:ext xmlns:c16="http://schemas.microsoft.com/office/drawing/2014/chart" uri="{C3380CC4-5D6E-409C-BE32-E72D297353CC}">
                  <c16:uniqueId val="{00000018-310F-4CC6-A1BE-4FE1EE14ECE5}"/>
                </c:ext>
              </c:extLst>
            </c:dLbl>
            <c:dLbl>
              <c:idx val="1"/>
              <c:layout>
                <c:manualLayout>
                  <c:x val="0.26248370510634322"/>
                  <c:y val="7.6250107755793509E-2"/>
                </c:manualLayout>
              </c:layout>
              <c:tx>
                <c:rich>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fld id="{90EED37E-701C-4C6D-8F71-772857C67AE5}" type="CATEGORYNAME">
                      <a:rPr lang="en-US" sz="2000" b="1">
                        <a:solidFill>
                          <a:srgbClr val="00B050"/>
                        </a:solidFill>
                      </a:rPr>
                      <a:pPr>
                        <a:defRPr sz="2000"/>
                      </a:pPr>
                      <a:t>[NOM DE CATÉGORIE]</a:t>
                    </a:fld>
                    <a:r>
                      <a:rPr lang="en-US" sz="2000" baseline="0"/>
                      <a:t>
</a:t>
                    </a:r>
                    <a:fld id="{D67120A0-D8A2-4E82-8A00-D97A1AC3AE8F}" type="PERCENTAGE">
                      <a:rPr lang="en-US" sz="2000" b="1" baseline="0">
                        <a:solidFill>
                          <a:sysClr val="windowText" lastClr="000000"/>
                        </a:solidFill>
                      </a:rPr>
                      <a:pPr>
                        <a:defRPr sz="2000"/>
                      </a:pPr>
                      <a:t>[POURCENTAGE]</a:t>
                    </a:fld>
                    <a:endParaRPr lang="en-US" sz="2000" baseline="0"/>
                  </a:p>
                </c:rich>
              </c:tx>
              <c:spPr>
                <a:xfrm>
                  <a:off x="12534996" y="1899135"/>
                  <a:ext cx="2548595" cy="1296868"/>
                </a:xfrm>
                <a:noFill/>
                <a:ln>
                  <a:noFill/>
                </a:ln>
                <a:effectLst/>
              </c:spPr>
              <c:txPr>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52135"/>
                        <a:gd name="adj2" fmla="val -2217"/>
                        <a:gd name="adj3" fmla="val 72103"/>
                        <a:gd name="adj4" fmla="val -77378"/>
                      </a:avLst>
                    </a:prstGeom>
                    <a:noFill/>
                    <a:ln>
                      <a:noFill/>
                    </a:ln>
                  </c15:spPr>
                  <c15:layout>
                    <c:manualLayout>
                      <c:w val="0.21316237786911671"/>
                      <c:h val="0.1516186417268458"/>
                    </c:manualLayout>
                  </c15:layout>
                  <c15:dlblFieldTable/>
                  <c15:showDataLabelsRange val="0"/>
                </c:ext>
                <c:ext xmlns:c16="http://schemas.microsoft.com/office/drawing/2014/chart" uri="{C3380CC4-5D6E-409C-BE32-E72D297353CC}">
                  <c16:uniqueId val="{00000017-310F-4CC6-A1BE-4FE1EE14ECE5}"/>
                </c:ext>
              </c:extLst>
            </c:dLbl>
            <c:dLbl>
              <c:idx val="2"/>
              <c:layout>
                <c:manualLayout>
                  <c:x val="0.20484617117472548"/>
                  <c:y val="6.1555028541230176E-2"/>
                </c:manualLayout>
              </c:layout>
              <c:tx>
                <c:rich>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fld id="{85712B0E-E0AD-4CCC-96C9-81DAC9575818}" type="CATEGORYNAME">
                      <a:rPr lang="en-US" sz="2000" b="1">
                        <a:solidFill>
                          <a:srgbClr val="00B050"/>
                        </a:solidFill>
                      </a:rPr>
                      <a:pPr>
                        <a:defRPr sz="2000"/>
                      </a:pPr>
                      <a:t>[NOM DE CATÉGORIE]</a:t>
                    </a:fld>
                    <a:r>
                      <a:rPr lang="en-US" sz="2000" b="1" baseline="0"/>
                      <a:t>
</a:t>
                    </a:r>
                    <a:fld id="{43E78325-1C8A-43D4-8AEF-D0B90E5A2857}" type="PERCENTAGE">
                      <a:rPr lang="en-US" sz="2000" b="1" baseline="0">
                        <a:solidFill>
                          <a:sysClr val="windowText" lastClr="000000"/>
                        </a:solidFill>
                      </a:rPr>
                      <a:pPr>
                        <a:defRPr sz="2000"/>
                      </a:pPr>
                      <a:t>[POURCENTAGE]</a:t>
                    </a:fld>
                    <a:endParaRPr lang="en-US" sz="2000" b="1" baseline="0"/>
                  </a:p>
                </c:rich>
              </c:tx>
              <c:spPr>
                <a:noFill/>
                <a:ln>
                  <a:noFill/>
                </a:ln>
                <a:effectLst/>
              </c:spPr>
              <c:txPr>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prstGeom>
                    <a:noFill/>
                    <a:ln>
                      <a:noFill/>
                    </a:ln>
                  </c15:spPr>
                  <c15:layout>
                    <c:manualLayout>
                      <c:w val="0.2318162368067101"/>
                      <c:h val="0.1453606408586875"/>
                    </c:manualLayout>
                  </c15:layout>
                  <c15:dlblFieldTable/>
                  <c15:showDataLabelsRange val="0"/>
                </c:ext>
                <c:ext xmlns:c16="http://schemas.microsoft.com/office/drawing/2014/chart" uri="{C3380CC4-5D6E-409C-BE32-E72D297353CC}">
                  <c16:uniqueId val="{00000016-310F-4CC6-A1BE-4FE1EE14ECE5}"/>
                </c:ext>
              </c:extLst>
            </c:dLbl>
            <c:dLbl>
              <c:idx val="3"/>
              <c:layout>
                <c:manualLayout>
                  <c:x val="-8.4276617709872242E-2"/>
                  <c:y val="0.25752525858267089"/>
                </c:manualLayout>
              </c:layout>
              <c:tx>
                <c:rich>
                  <a:bodyPr/>
                  <a:lstStyle/>
                  <a:p>
                    <a:fld id="{5973C9AE-156C-4338-AE9E-2B78DED699E4}" type="CATEGORYNAME">
                      <a:rPr lang="en-US" sz="2000" b="1">
                        <a:solidFill>
                          <a:srgbClr val="92D050"/>
                        </a:solidFill>
                      </a:rPr>
                      <a:pPr/>
                      <a:t>[NOM DE CATÉGORIE]</a:t>
                    </a:fld>
                    <a:r>
                      <a:rPr lang="en-US" sz="2000" b="1" baseline="0">
                        <a:solidFill>
                          <a:sysClr val="windowText" lastClr="000000"/>
                        </a:solidFill>
                      </a:rPr>
                      <a:t>
</a:t>
                    </a:r>
                    <a:fld id="{522B8907-E5D7-4466-9736-7E7EEE849C7B}" type="PERCENTAGE">
                      <a:rPr lang="en-US" sz="2000" b="1" baseline="0">
                        <a:solidFill>
                          <a:sysClr val="windowText" lastClr="000000"/>
                        </a:solidFill>
                      </a:rPr>
                      <a:pPr/>
                      <a:t>[POURCENTAGE]</a:t>
                    </a:fld>
                    <a:endParaRPr lang="en-US" sz="2000" b="1" baseline="0">
                      <a:solidFill>
                        <a:sysClr val="windowText" lastClr="000000"/>
                      </a:solidFill>
                    </a:endParaRPr>
                  </a:p>
                </c:rich>
              </c:tx>
              <c:showLegendKey val="0"/>
              <c:showVal val="0"/>
              <c:showCatName val="1"/>
              <c:showSerName val="0"/>
              <c:showPercent val="1"/>
              <c:showBubbleSize val="0"/>
              <c:extLst>
                <c:ext xmlns:c15="http://schemas.microsoft.com/office/drawing/2012/chart" uri="{CE6537A1-D6FC-4f65-9D91-7224C49458BB}">
                  <c15:layout>
                    <c:manualLayout>
                      <c:w val="0.26778205878322059"/>
                      <c:h val="0.15433771358667772"/>
                    </c:manualLayout>
                  </c15:layout>
                  <c15:dlblFieldTable/>
                  <c15:showDataLabelsRange val="0"/>
                </c:ext>
                <c:ext xmlns:c16="http://schemas.microsoft.com/office/drawing/2014/chart" uri="{C3380CC4-5D6E-409C-BE32-E72D297353CC}">
                  <c16:uniqueId val="{0000001E-310F-4CC6-A1BE-4FE1EE14ECE5}"/>
                </c:ext>
              </c:extLst>
            </c:dLbl>
            <c:dLbl>
              <c:idx val="4"/>
              <c:layout>
                <c:manualLayout>
                  <c:x val="-0.26815503044632705"/>
                  <c:y val="0.10230905048718113"/>
                </c:manualLayout>
              </c:layout>
              <c:tx>
                <c:rich>
                  <a:bodyPr/>
                  <a:lstStyle/>
                  <a:p>
                    <a:fld id="{28E530F0-1F1D-443D-8260-8D1E8581C5C6}" type="CATEGORYNAME">
                      <a:rPr lang="en-US" sz="2000" b="1">
                        <a:solidFill>
                          <a:srgbClr val="9900CC"/>
                        </a:solidFill>
                      </a:rPr>
                      <a:pPr/>
                      <a:t>[NOM DE CATÉGORIE]</a:t>
                    </a:fld>
                    <a:r>
                      <a:rPr lang="en-US" sz="2000" b="1" baseline="0">
                        <a:solidFill>
                          <a:sysClr val="windowText" lastClr="000000"/>
                        </a:solidFill>
                      </a:rPr>
                      <a:t>
</a:t>
                    </a:r>
                    <a:fld id="{F0A3FF37-7553-4D16-9EDD-9D186F231B2E}" type="PERCENTAGE">
                      <a:rPr lang="en-US" sz="2000" b="1" baseline="0">
                        <a:solidFill>
                          <a:sysClr val="windowText" lastClr="000000"/>
                        </a:solidFill>
                      </a:rPr>
                      <a:pPr/>
                      <a:t>[POURCENTAGE]</a:t>
                    </a:fld>
                    <a:endParaRPr lang="en-US" sz="2000" b="1" baseline="0">
                      <a:solidFill>
                        <a:sysClr val="windowText" lastClr="000000"/>
                      </a:solidFill>
                    </a:endParaRPr>
                  </a:p>
                </c:rich>
              </c:tx>
              <c:showLegendKey val="0"/>
              <c:showVal val="0"/>
              <c:showCatName val="1"/>
              <c:showSerName val="0"/>
              <c:showPercent val="1"/>
              <c:showBubbleSize val="0"/>
              <c:extLst>
                <c:ext xmlns:c15="http://schemas.microsoft.com/office/drawing/2012/chart" uri="{CE6537A1-D6FC-4f65-9D91-7224C49458BB}">
                  <c15:layout>
                    <c:manualLayout>
                      <c:w val="0.22238357923619489"/>
                      <c:h val="0.11051102955684464"/>
                    </c:manualLayout>
                  </c15:layout>
                  <c15:dlblFieldTable/>
                  <c15:showDataLabelsRange val="0"/>
                </c:ext>
                <c:ext xmlns:c16="http://schemas.microsoft.com/office/drawing/2014/chart" uri="{C3380CC4-5D6E-409C-BE32-E72D297353CC}">
                  <c16:uniqueId val="{0000001D-310F-4CC6-A1BE-4FE1EE14ECE5}"/>
                </c:ext>
              </c:extLst>
            </c:dLbl>
            <c:dLbl>
              <c:idx val="5"/>
              <c:layout>
                <c:manualLayout>
                  <c:x val="-0.23666433013311478"/>
                  <c:y val="-4.6391367792699166E-2"/>
                </c:manualLayout>
              </c:layout>
              <c:tx>
                <c:rich>
                  <a:bodyPr/>
                  <a:lstStyle/>
                  <a:p>
                    <a:fld id="{41B6B40F-0C43-44AD-8986-4BDF78044CF7}" type="CATEGORYNAME">
                      <a:rPr lang="en-US" sz="2000" b="1" i="0">
                        <a:solidFill>
                          <a:srgbClr val="FFCCFF"/>
                        </a:solidFill>
                      </a:rPr>
                      <a:pPr/>
                      <a:t>[NOM DE CATÉGORIE]</a:t>
                    </a:fld>
                    <a:r>
                      <a:rPr lang="en-US" sz="2000" b="1" i="0" baseline="0">
                        <a:solidFill>
                          <a:sysClr val="windowText" lastClr="000000"/>
                        </a:solidFill>
                      </a:rPr>
                      <a:t>
</a:t>
                    </a:r>
                    <a:fld id="{A066F512-8029-4228-AC16-A9DF84FEFC28}" type="PERCENTAGE">
                      <a:rPr lang="en-US" sz="2000" b="1" i="0" baseline="0">
                        <a:solidFill>
                          <a:sysClr val="windowText" lastClr="000000"/>
                        </a:solidFill>
                      </a:rPr>
                      <a:pPr/>
                      <a:t>[POURCENTAGE]</a:t>
                    </a:fld>
                    <a:endParaRPr lang="en-US" sz="2000" b="1" i="0" baseline="0">
                      <a:solidFill>
                        <a:sysClr val="windowText" lastClr="000000"/>
                      </a:solidFill>
                    </a:endParaRPr>
                  </a:p>
                </c:rich>
              </c:tx>
              <c:showLegendKey val="0"/>
              <c:showVal val="0"/>
              <c:showCatName val="1"/>
              <c:showSerName val="0"/>
              <c:showPercent val="1"/>
              <c:showBubbleSize val="0"/>
              <c:extLst>
                <c:ext xmlns:c15="http://schemas.microsoft.com/office/drawing/2012/chart" uri="{CE6537A1-D6FC-4f65-9D91-7224C49458BB}">
                  <c15:layout>
                    <c:manualLayout>
                      <c:w val="0.29331621960862864"/>
                      <c:h val="0.12226320981808136"/>
                    </c:manualLayout>
                  </c15:layout>
                  <c15:dlblFieldTable/>
                  <c15:showDataLabelsRange val="0"/>
                </c:ext>
                <c:ext xmlns:c16="http://schemas.microsoft.com/office/drawing/2014/chart" uri="{C3380CC4-5D6E-409C-BE32-E72D297353CC}">
                  <c16:uniqueId val="{0000001C-310F-4CC6-A1BE-4FE1EE14ECE5}"/>
                </c:ext>
              </c:extLst>
            </c:dLbl>
            <c:dLbl>
              <c:idx val="6"/>
              <c:layout>
                <c:manualLayout>
                  <c:x val="-0.22435226659651286"/>
                  <c:y val="-0.1928844320676244"/>
                </c:manualLayout>
              </c:layout>
              <c:tx>
                <c:rich>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fld id="{4FEE3B3D-F763-490D-A084-9ED500742136}" type="CATEGORYNAME">
                      <a:rPr lang="en-US" sz="2000" b="1">
                        <a:solidFill>
                          <a:srgbClr val="990099"/>
                        </a:solidFill>
                      </a:rPr>
                      <a:pPr>
                        <a:defRPr sz="2000"/>
                      </a:pPr>
                      <a:t>[NOM DE CATÉGORIE]</a:t>
                    </a:fld>
                    <a:r>
                      <a:rPr lang="en-US" sz="2000" b="1" baseline="0">
                        <a:solidFill>
                          <a:sysClr val="windowText" lastClr="000000"/>
                        </a:solidFill>
                      </a:rPr>
                      <a:t>
</a:t>
                    </a:r>
                    <a:fld id="{022D3269-92C2-492B-ABD8-7F6B5AA083EC}" type="PERCENTAGE">
                      <a:rPr lang="en-US" sz="2000" b="1" baseline="0">
                        <a:solidFill>
                          <a:sysClr val="windowText" lastClr="000000"/>
                        </a:solidFill>
                      </a:rPr>
                      <a:pPr>
                        <a:defRPr sz="2000"/>
                      </a:pPr>
                      <a:t>[POURCENTAGE]</a:t>
                    </a:fld>
                    <a:endParaRPr lang="en-US" sz="2000" b="1" baseline="0">
                      <a:solidFill>
                        <a:sysClr val="windowText" lastClr="000000"/>
                      </a:solidFill>
                    </a:endParaRPr>
                  </a:p>
                </c:rich>
              </c:tx>
              <c:spPr>
                <a:noFill/>
                <a:ln>
                  <a:noFill/>
                </a:ln>
                <a:effectLst/>
              </c:spPr>
              <c:txPr>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prstGeom>
                    <a:noFill/>
                    <a:ln>
                      <a:noFill/>
                    </a:ln>
                  </c15:spPr>
                  <c15:layout>
                    <c:manualLayout>
                      <c:w val="0.33358708671807319"/>
                      <c:h val="0.16050589953040525"/>
                    </c:manualLayout>
                  </c15:layout>
                  <c15:dlblFieldTable/>
                  <c15:showDataLabelsRange val="0"/>
                </c:ext>
                <c:ext xmlns:c16="http://schemas.microsoft.com/office/drawing/2014/chart" uri="{C3380CC4-5D6E-409C-BE32-E72D297353CC}">
                  <c16:uniqueId val="{0000001B-310F-4CC6-A1BE-4FE1EE14ECE5}"/>
                </c:ext>
              </c:extLst>
            </c:dLbl>
            <c:dLbl>
              <c:idx val="7"/>
              <c:layout>
                <c:manualLayout>
                  <c:x val="-0.2582844045750044"/>
                  <c:y val="-0.25436450005684508"/>
                </c:manualLayout>
              </c:layout>
              <c:tx>
                <c:rich>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fld id="{C2A04149-736C-4894-A813-E8C025CF7DBD}" type="CATEGORYNAME">
                      <a:rPr lang="en-US" sz="2000" b="1">
                        <a:solidFill>
                          <a:srgbClr val="7030A0"/>
                        </a:solidFill>
                      </a:rPr>
                      <a:pPr>
                        <a:defRPr sz="2000"/>
                      </a:pPr>
                      <a:t>[NOM DE CATÉGORIE]</a:t>
                    </a:fld>
                    <a:r>
                      <a:rPr lang="en-US" sz="2000" b="1" baseline="0">
                        <a:solidFill>
                          <a:sysClr val="windowText" lastClr="000000"/>
                        </a:solidFill>
                      </a:rPr>
                      <a:t>
</a:t>
                    </a:r>
                    <a:fld id="{FCA35A95-E358-476F-B1F1-CF9E83630E58}" type="PERCENTAGE">
                      <a:rPr lang="en-US" sz="2000" b="1" baseline="0">
                        <a:solidFill>
                          <a:sysClr val="windowText" lastClr="000000"/>
                        </a:solidFill>
                      </a:rPr>
                      <a:pPr>
                        <a:defRPr sz="2000"/>
                      </a:pPr>
                      <a:t>[POURCENTAGE]</a:t>
                    </a:fld>
                    <a:endParaRPr lang="en-US" sz="2000" b="1" baseline="0">
                      <a:solidFill>
                        <a:sysClr val="windowText" lastClr="000000"/>
                      </a:solidFill>
                    </a:endParaRPr>
                  </a:p>
                </c:rich>
              </c:tx>
              <c:spPr>
                <a:noFill/>
                <a:ln>
                  <a:noFill/>
                </a:ln>
                <a:effectLst/>
              </c:spPr>
              <c:txPr>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prstGeom>
                    <a:noFill/>
                    <a:ln>
                      <a:noFill/>
                    </a:ln>
                  </c15:spPr>
                  <c15:layout>
                    <c:manualLayout>
                      <c:w val="0.2882053597063387"/>
                      <c:h val="0.14774002604474962"/>
                    </c:manualLayout>
                  </c15:layout>
                  <c15:dlblFieldTable/>
                  <c15:showDataLabelsRange val="0"/>
                </c:ext>
                <c:ext xmlns:c16="http://schemas.microsoft.com/office/drawing/2014/chart" uri="{C3380CC4-5D6E-409C-BE32-E72D297353CC}">
                  <c16:uniqueId val="{0000001A-310F-4CC6-A1BE-4FE1EE14ECE5}"/>
                </c:ext>
              </c:extLst>
            </c:dLbl>
            <c:dLbl>
              <c:idx val="8"/>
              <c:layout>
                <c:manualLayout>
                  <c:x val="-3.9471057823656036E-2"/>
                  <c:y val="-0.19887799670423439"/>
                </c:manualLayout>
              </c:layout>
              <c:tx>
                <c:rich>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fld id="{02E9D736-03D0-4230-B1A7-0917C3DE7D8D}" type="CATEGORYNAME">
                      <a:rPr lang="en-US" sz="2000" b="1">
                        <a:solidFill>
                          <a:srgbClr val="E67AE6"/>
                        </a:solidFill>
                      </a:rPr>
                      <a:pPr>
                        <a:defRPr sz="2000"/>
                      </a:pPr>
                      <a:t>[NOM DE CATÉGORIE]</a:t>
                    </a:fld>
                    <a:r>
                      <a:rPr lang="en-US" sz="2000" b="1" baseline="0">
                        <a:solidFill>
                          <a:sysClr val="windowText" lastClr="000000"/>
                        </a:solidFill>
                      </a:rPr>
                      <a:t>
</a:t>
                    </a:r>
                    <a:fld id="{F641AD8D-D66A-4858-8033-E2AC625D4D95}" type="PERCENTAGE">
                      <a:rPr lang="en-US" sz="2000" b="1" baseline="0">
                        <a:solidFill>
                          <a:sysClr val="windowText" lastClr="000000"/>
                        </a:solidFill>
                      </a:rPr>
                      <a:pPr>
                        <a:defRPr sz="2000"/>
                      </a:pPr>
                      <a:t>[POURCENTAGE]</a:t>
                    </a:fld>
                    <a:endParaRPr lang="en-US" sz="2000" b="1" baseline="0">
                      <a:solidFill>
                        <a:sysClr val="windowText" lastClr="000000"/>
                      </a:solidFill>
                    </a:endParaRPr>
                  </a:p>
                </c:rich>
              </c:tx>
              <c:spPr>
                <a:noFill/>
                <a:ln>
                  <a:noFill/>
                </a:ln>
                <a:effectLst/>
              </c:spPr>
              <c:txPr>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prstGeom>
                    <a:noFill/>
                    <a:ln>
                      <a:noFill/>
                    </a:ln>
                  </c15:spPr>
                  <c15:layout>
                    <c:manualLayout>
                      <c:w val="0.24579863345648822"/>
                      <c:h val="0.11636367941280928"/>
                    </c:manualLayout>
                  </c15:layout>
                  <c15:dlblFieldTable/>
                  <c15:showDataLabelsRange val="0"/>
                </c:ext>
                <c:ext xmlns:c16="http://schemas.microsoft.com/office/drawing/2014/chart" uri="{C3380CC4-5D6E-409C-BE32-E72D297353CC}">
                  <c16:uniqueId val="{00000019-310F-4CC6-A1BE-4FE1EE14ECE5}"/>
                </c:ext>
              </c:extLst>
            </c:dLbl>
            <c:spPr>
              <a:noFill/>
              <a:ln>
                <a:noFill/>
              </a:ln>
              <a:effectLst/>
            </c:spPr>
            <c:txPr>
              <a:bodyPr rot="0" spcFirstLastPara="1" vertOverflow="clip" horzOverflow="clip" vert="horz" wrap="square" lIns="38100" tIns="19050" rIns="38100" bIns="19050" anchor="ctr" anchorCtr="1">
                <a:spAutoFit/>
              </a:bodyPr>
              <a:lstStyle/>
              <a:p>
                <a:pPr>
                  <a:defRPr sz="20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borderCallout1">
                    <a:avLst/>
                  </a:prstGeom>
                  <a:noFill/>
                  <a:ln>
                    <a:noFill/>
                  </a:ln>
                </c15:spPr>
              </c:ext>
            </c:extLst>
          </c:dLbls>
          <c:cat>
            <c:strRef>
              <c:f>'Allocation OD 2019'!$C$16:$C$24</c:f>
              <c:strCache>
                <c:ptCount val="9"/>
                <c:pt idx="0">
                  <c:v>Infrastructures de production d'énergie verte</c:v>
                </c:pt>
                <c:pt idx="1">
                  <c:v>Immobilier vert (BDT)</c:v>
                </c:pt>
                <c:pt idx="2">
                  <c:v>Immobilier vert (CDC II)</c:v>
                </c:pt>
                <c:pt idx="3">
                  <c:v>Réhabilitation de sites</c:v>
                </c:pt>
                <c:pt idx="4">
                  <c:v>Immobilier social</c:v>
                </c:pt>
                <c:pt idx="5">
                  <c:v>Economie Sociale et Solidaire</c:v>
                </c:pt>
                <c:pt idx="6">
                  <c:v>Education et insertion professionnelle</c:v>
                </c:pt>
                <c:pt idx="7">
                  <c:v>Infrastructures numériques</c:v>
                </c:pt>
                <c:pt idx="8">
                  <c:v>Santé et médico-social</c:v>
                </c:pt>
              </c:strCache>
            </c:strRef>
          </c:cat>
          <c:val>
            <c:numRef>
              <c:f>'Allocation OD 2019'!$H$16:$H$24</c:f>
              <c:numCache>
                <c:formatCode>#\ ##0.00\ \ </c:formatCode>
                <c:ptCount val="9"/>
                <c:pt idx="0">
                  <c:v>26130146.490000002</c:v>
                </c:pt>
                <c:pt idx="1">
                  <c:v>58818031</c:v>
                </c:pt>
                <c:pt idx="2">
                  <c:v>313133420.15680003</c:v>
                </c:pt>
                <c:pt idx="3">
                  <c:v>40000000</c:v>
                </c:pt>
                <c:pt idx="4">
                  <c:v>5999872</c:v>
                </c:pt>
                <c:pt idx="5">
                  <c:v>24500000</c:v>
                </c:pt>
                <c:pt idx="6">
                  <c:v>3153608.58</c:v>
                </c:pt>
                <c:pt idx="7">
                  <c:v>114430044</c:v>
                </c:pt>
                <c:pt idx="8">
                  <c:v>38154280.700000003</c:v>
                </c:pt>
              </c:numCache>
            </c:numRef>
          </c:val>
          <c:extLst>
            <c:ext xmlns:c16="http://schemas.microsoft.com/office/drawing/2014/chart" uri="{C3380CC4-5D6E-409C-BE32-E72D297353CC}">
              <c16:uniqueId val="{00000015-310F-4CC6-A1BE-4FE1EE14ECE5}"/>
            </c:ext>
          </c:extLst>
        </c:ser>
        <c:dLbls>
          <c:showLegendKey val="0"/>
          <c:showVal val="0"/>
          <c:showCatName val="0"/>
          <c:showSerName val="0"/>
          <c:showPercent val="0"/>
          <c:showBubbleSize val="0"/>
          <c:showLeaderLines val="1"/>
        </c:dLbls>
        <c:firstSliceAng val="0"/>
        <c:holeSize val="50"/>
        <c:extLst>
          <c:ext xmlns:c15="http://schemas.microsoft.com/office/drawing/2012/chart" uri="{02D57815-91ED-43cb-92C2-25804820EDAC}">
            <c15:filteredPieSeries>
              <c15:ser>
                <c:idx val="0"/>
                <c:order val="0"/>
                <c:dPt>
                  <c:idx val="0"/>
                  <c:bubble3D val="0"/>
                  <c:spPr>
                    <a:solidFill>
                      <a:srgbClr val="469067"/>
                    </a:solidFill>
                    <a:ln w="19050">
                      <a:solidFill>
                        <a:schemeClr val="lt1"/>
                      </a:solidFill>
                    </a:ln>
                    <a:effectLst/>
                  </c:spPr>
                  <c:extLst>
                    <c:ext xmlns:c16="http://schemas.microsoft.com/office/drawing/2014/chart" uri="{C3380CC4-5D6E-409C-BE32-E72D297353CC}">
                      <c16:uniqueId val="{00000001-310F-4CC6-A1BE-4FE1EE14ECE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5-2BE5-4FE9-B567-9145595C438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7-2BE5-4FE9-B567-9145595C438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9-2BE5-4FE9-B567-9145595C438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B-2BE5-4FE9-B567-9145595C4386}"/>
                    </c:ext>
                  </c:extLst>
                </c:dPt>
                <c:dPt>
                  <c:idx val="5"/>
                  <c:bubble3D val="0"/>
                  <c:spPr>
                    <a:solidFill>
                      <a:srgbClr val="00B050"/>
                    </a:solidFill>
                    <a:ln w="19050">
                      <a:solidFill>
                        <a:schemeClr val="lt1"/>
                      </a:solidFill>
                    </a:ln>
                    <a:effectLst/>
                  </c:spPr>
                  <c:extLst>
                    <c:ext xmlns:c16="http://schemas.microsoft.com/office/drawing/2014/chart" uri="{C3380CC4-5D6E-409C-BE32-E72D297353CC}">
                      <c16:uniqueId val="{00000003-310F-4CC6-A1BE-4FE1EE14ECE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F-2BE5-4FE9-B567-9145595C438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1-2BE5-4FE9-B567-9145595C438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3-2BE5-4FE9-B567-9145595C438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5-2BE5-4FE9-B567-9145595C4386}"/>
                    </c:ext>
                  </c:extLst>
                </c:dPt>
                <c:dPt>
                  <c:idx val="10"/>
                  <c:bubble3D val="0"/>
                  <c:spPr>
                    <a:solidFill>
                      <a:srgbClr val="33CC33"/>
                    </a:solidFill>
                    <a:ln w="19050">
                      <a:solidFill>
                        <a:schemeClr val="lt1"/>
                      </a:solidFill>
                    </a:ln>
                    <a:effectLst/>
                  </c:spPr>
                  <c:extLst>
                    <c:ext xmlns:c16="http://schemas.microsoft.com/office/drawing/2014/chart" uri="{C3380CC4-5D6E-409C-BE32-E72D297353CC}">
                      <c16:uniqueId val="{00000005-310F-4CC6-A1BE-4FE1EE14ECE5}"/>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29-2BE5-4FE9-B567-9145595C4386}"/>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2B-2BE5-4FE9-B567-9145595C4386}"/>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2D-2BE5-4FE9-B567-9145595C4386}"/>
                    </c:ext>
                  </c:extLst>
                </c:dPt>
                <c:dPt>
                  <c:idx val="14"/>
                  <c:bubble3D val="0"/>
                  <c:spPr>
                    <a:solidFill>
                      <a:srgbClr val="92D050"/>
                    </a:solidFill>
                    <a:ln w="19050">
                      <a:solidFill>
                        <a:schemeClr val="lt1"/>
                      </a:solidFill>
                    </a:ln>
                    <a:effectLst/>
                  </c:spPr>
                  <c:extLst>
                    <c:ext xmlns:c16="http://schemas.microsoft.com/office/drawing/2014/chart" uri="{C3380CC4-5D6E-409C-BE32-E72D297353CC}">
                      <c16:uniqueId val="{00000007-310F-4CC6-A1BE-4FE1EE14ECE5}"/>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31-2BE5-4FE9-B567-9145595C4386}"/>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33-2BE5-4FE9-B567-9145595C4386}"/>
                    </c:ext>
                  </c:extLst>
                </c:dPt>
                <c:dPt>
                  <c:idx val="17"/>
                  <c:bubble3D val="0"/>
                  <c:spPr>
                    <a:solidFill>
                      <a:srgbClr val="B4F991"/>
                    </a:solidFill>
                    <a:ln w="19050">
                      <a:solidFill>
                        <a:schemeClr val="lt1"/>
                      </a:solidFill>
                    </a:ln>
                    <a:effectLst/>
                  </c:spPr>
                  <c:extLst>
                    <c:ext xmlns:c16="http://schemas.microsoft.com/office/drawing/2014/chart" uri="{C3380CC4-5D6E-409C-BE32-E72D297353CC}">
                      <c16:uniqueId val="{00000009-310F-4CC6-A1BE-4FE1EE14ECE5}"/>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37-2BE5-4FE9-B567-9145595C4386}"/>
                    </c:ext>
                  </c:extLst>
                </c:dPt>
                <c:dPt>
                  <c:idx val="19"/>
                  <c:bubble3D val="0"/>
                  <c:spPr>
                    <a:solidFill>
                      <a:srgbClr val="BEE3A7"/>
                    </a:solidFill>
                    <a:ln w="19050">
                      <a:solidFill>
                        <a:schemeClr val="lt1"/>
                      </a:solidFill>
                    </a:ln>
                    <a:effectLst/>
                  </c:spPr>
                  <c:extLst>
                    <c:ext xmlns:c16="http://schemas.microsoft.com/office/drawing/2014/chart" uri="{C3380CC4-5D6E-409C-BE32-E72D297353CC}">
                      <c16:uniqueId val="{0000000B-310F-4CC6-A1BE-4FE1EE14ECE5}"/>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3B-2BE5-4FE9-B567-9145595C4386}"/>
                    </c:ext>
                  </c:extLst>
                </c:dPt>
                <c:dPt>
                  <c:idx val="21"/>
                  <c:bubble3D val="0"/>
                  <c:spPr>
                    <a:solidFill>
                      <a:srgbClr val="7030A0"/>
                    </a:solidFill>
                    <a:ln w="19050">
                      <a:solidFill>
                        <a:schemeClr val="lt1"/>
                      </a:solidFill>
                    </a:ln>
                    <a:effectLst/>
                  </c:spPr>
                  <c:extLst>
                    <c:ext xmlns:c16="http://schemas.microsoft.com/office/drawing/2014/chart" uri="{C3380CC4-5D6E-409C-BE32-E72D297353CC}">
                      <c16:uniqueId val="{0000000D-310F-4CC6-A1BE-4FE1EE14ECE5}"/>
                    </c:ext>
                  </c:extLst>
                </c:dPt>
                <c:dPt>
                  <c:idx val="22"/>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3F-2BE5-4FE9-B567-9145595C4386}"/>
                    </c:ext>
                  </c:extLst>
                </c:dPt>
                <c:dPt>
                  <c:idx val="23"/>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41-2BE5-4FE9-B567-9145595C4386}"/>
                    </c:ext>
                  </c:extLst>
                </c:dPt>
                <c:dPt>
                  <c:idx val="24"/>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43-2BE5-4FE9-B567-9145595C4386}"/>
                    </c:ext>
                  </c:extLst>
                </c:dPt>
                <c:dPt>
                  <c:idx val="25"/>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45-2BE5-4FE9-B567-9145595C4386}"/>
                    </c:ext>
                  </c:extLst>
                </c:dPt>
                <c:dPt>
                  <c:idx val="26"/>
                  <c:bubble3D val="0"/>
                  <c:spPr>
                    <a:solidFill>
                      <a:srgbClr val="990099"/>
                    </a:solidFill>
                    <a:ln w="19050">
                      <a:solidFill>
                        <a:schemeClr val="lt1"/>
                      </a:solidFill>
                    </a:ln>
                    <a:effectLst/>
                  </c:spPr>
                  <c:extLst>
                    <c:ext xmlns:c16="http://schemas.microsoft.com/office/drawing/2014/chart" uri="{C3380CC4-5D6E-409C-BE32-E72D297353CC}">
                      <c16:uniqueId val="{0000000F-310F-4CC6-A1BE-4FE1EE14ECE5}"/>
                    </c:ext>
                  </c:extLst>
                </c:dPt>
                <c:dPt>
                  <c:idx val="2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49-2BE5-4FE9-B567-9145595C4386}"/>
                    </c:ext>
                  </c:extLst>
                </c:dPt>
                <c:dPt>
                  <c:idx val="28"/>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4B-2BE5-4FE9-B567-9145595C4386}"/>
                    </c:ext>
                  </c:extLst>
                </c:dPt>
                <c:dPt>
                  <c:idx val="29"/>
                  <c:bubble3D val="0"/>
                  <c:spPr>
                    <a:solidFill>
                      <a:srgbClr val="E67AE6"/>
                    </a:solidFill>
                    <a:ln w="19050">
                      <a:solidFill>
                        <a:schemeClr val="lt1"/>
                      </a:solidFill>
                    </a:ln>
                    <a:effectLst/>
                  </c:spPr>
                  <c:extLst>
                    <c:ext xmlns:c16="http://schemas.microsoft.com/office/drawing/2014/chart" uri="{C3380CC4-5D6E-409C-BE32-E72D297353CC}">
                      <c16:uniqueId val="{00000011-310F-4CC6-A1BE-4FE1EE14ECE5}"/>
                    </c:ext>
                  </c:extLst>
                </c:dPt>
                <c:dPt>
                  <c:idx val="3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4F-2BE5-4FE9-B567-9145595C4386}"/>
                    </c:ext>
                  </c:extLst>
                </c:dPt>
                <c:dPt>
                  <c:idx val="31"/>
                  <c:bubble3D val="0"/>
                  <c:spPr>
                    <a:solidFill>
                      <a:schemeClr val="accent2">
                        <a:lumMod val="50000"/>
                      </a:schemeClr>
                    </a:solidFill>
                    <a:ln w="19050">
                      <a:solidFill>
                        <a:schemeClr val="lt1"/>
                      </a:solidFill>
                    </a:ln>
                    <a:effectLst/>
                  </c:spPr>
                  <c:extLst>
                    <c:ext xmlns:c16="http://schemas.microsoft.com/office/drawing/2014/chart" uri="{C3380CC4-5D6E-409C-BE32-E72D297353CC}">
                      <c16:uniqueId val="{00000051-2BE5-4FE9-B567-9145595C4386}"/>
                    </c:ext>
                  </c:extLst>
                </c:dPt>
                <c:dPt>
                  <c:idx val="32"/>
                  <c:bubble3D val="0"/>
                  <c:spPr>
                    <a:solidFill>
                      <a:schemeClr val="accent3">
                        <a:lumMod val="50000"/>
                      </a:schemeClr>
                    </a:solidFill>
                    <a:ln w="19050">
                      <a:solidFill>
                        <a:schemeClr val="lt1"/>
                      </a:solidFill>
                    </a:ln>
                    <a:effectLst/>
                  </c:spPr>
                  <c:extLst>
                    <c:ext xmlns:c16="http://schemas.microsoft.com/office/drawing/2014/chart" uri="{C3380CC4-5D6E-409C-BE32-E72D297353CC}">
                      <c16:uniqueId val="{00000053-2BE5-4FE9-B567-9145595C4386}"/>
                    </c:ext>
                  </c:extLst>
                </c:dPt>
                <c:dPt>
                  <c:idx val="33"/>
                  <c:bubble3D val="0"/>
                  <c:spPr>
                    <a:solidFill>
                      <a:schemeClr val="accent4">
                        <a:lumMod val="50000"/>
                      </a:schemeClr>
                    </a:solidFill>
                    <a:ln w="19050">
                      <a:solidFill>
                        <a:schemeClr val="lt1"/>
                      </a:solidFill>
                    </a:ln>
                    <a:effectLst/>
                  </c:spPr>
                  <c:extLst>
                    <c:ext xmlns:c16="http://schemas.microsoft.com/office/drawing/2014/chart" uri="{C3380CC4-5D6E-409C-BE32-E72D297353CC}">
                      <c16:uniqueId val="{00000055-2BE5-4FE9-B567-9145595C4386}"/>
                    </c:ext>
                  </c:extLst>
                </c:dPt>
                <c:dPt>
                  <c:idx val="34"/>
                  <c:bubble3D val="0"/>
                  <c:spPr>
                    <a:solidFill>
                      <a:srgbClr val="FFCCFF"/>
                    </a:solidFill>
                    <a:ln w="19050">
                      <a:solidFill>
                        <a:schemeClr val="lt1"/>
                      </a:solidFill>
                    </a:ln>
                    <a:effectLst/>
                  </c:spPr>
                  <c:extLst>
                    <c:ext xmlns:c16="http://schemas.microsoft.com/office/drawing/2014/chart" uri="{C3380CC4-5D6E-409C-BE32-E72D297353CC}">
                      <c16:uniqueId val="{00000013-310F-4CC6-A1BE-4FE1EE14ECE5}"/>
                    </c:ext>
                  </c:extLst>
                </c:dPt>
                <c:dPt>
                  <c:idx val="35"/>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59-2BE5-4FE9-B567-9145595C4386}"/>
                    </c:ext>
                  </c:extLst>
                </c:dPt>
                <c:dPt>
                  <c:idx val="36"/>
                  <c:bubble3D val="0"/>
                  <c:spPr>
                    <a:solidFill>
                      <a:schemeClr val="accent1">
                        <a:lumMod val="70000"/>
                        <a:lumOff val="30000"/>
                      </a:schemeClr>
                    </a:solidFill>
                    <a:ln w="19050">
                      <a:solidFill>
                        <a:schemeClr val="lt1"/>
                      </a:solidFill>
                    </a:ln>
                    <a:effectLst/>
                  </c:spPr>
                  <c:extLst>
                    <c:ext xmlns:c16="http://schemas.microsoft.com/office/drawing/2014/chart" uri="{C3380CC4-5D6E-409C-BE32-E72D297353CC}">
                      <c16:uniqueId val="{0000005B-2BE5-4FE9-B567-9145595C4386}"/>
                    </c:ext>
                  </c:extLst>
                </c:dPt>
                <c:dPt>
                  <c:idx val="37"/>
                  <c:bubble3D val="0"/>
                  <c:spPr>
                    <a:solidFill>
                      <a:schemeClr val="accent2">
                        <a:lumMod val="70000"/>
                        <a:lumOff val="30000"/>
                      </a:schemeClr>
                    </a:solidFill>
                    <a:ln w="19050">
                      <a:solidFill>
                        <a:schemeClr val="lt1"/>
                      </a:solidFill>
                    </a:ln>
                    <a:effectLst/>
                  </c:spPr>
                  <c:extLst>
                    <c:ext xmlns:c16="http://schemas.microsoft.com/office/drawing/2014/chart" uri="{C3380CC4-5D6E-409C-BE32-E72D297353CC}">
                      <c16:uniqueId val="{0000005D-2BE5-4FE9-B567-9145595C4386}"/>
                    </c:ext>
                  </c:extLst>
                </c:dPt>
                <c:dPt>
                  <c:idx val="38"/>
                  <c:bubble3D val="0"/>
                  <c:spPr>
                    <a:solidFill>
                      <a:schemeClr val="accent3">
                        <a:lumMod val="70000"/>
                        <a:lumOff val="30000"/>
                      </a:schemeClr>
                    </a:solidFill>
                    <a:ln w="19050">
                      <a:solidFill>
                        <a:schemeClr val="lt1"/>
                      </a:solidFill>
                    </a:ln>
                    <a:effectLst/>
                  </c:spPr>
                  <c:extLst>
                    <c:ext xmlns:c16="http://schemas.microsoft.com/office/drawing/2014/chart" uri="{C3380CC4-5D6E-409C-BE32-E72D297353CC}">
                      <c16:uniqueId val="{0000005F-EDBD-4E6B-A6B3-E25A44573FA2}"/>
                    </c:ext>
                  </c:extLst>
                </c:dPt>
                <c:dPt>
                  <c:idx val="39"/>
                  <c:bubble3D val="0"/>
                  <c:spPr>
                    <a:solidFill>
                      <a:schemeClr val="accent4">
                        <a:lumMod val="70000"/>
                        <a:lumOff val="30000"/>
                      </a:schemeClr>
                    </a:solidFill>
                    <a:ln w="19050">
                      <a:solidFill>
                        <a:schemeClr val="lt1"/>
                      </a:solidFill>
                    </a:ln>
                    <a:effectLst/>
                  </c:spPr>
                  <c:extLst>
                    <c:ext xmlns:c16="http://schemas.microsoft.com/office/drawing/2014/chart" uri="{C3380CC4-5D6E-409C-BE32-E72D297353CC}">
                      <c16:uniqueId val="{00000061-EDBD-4E6B-A6B3-E25A44573FA2}"/>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9F4AC79E-C254-4876-B0B7-EAFC0E0DB8F1}" type="CATEGORYNAME">
                            <a:rPr lang="en-US" sz="1100" b="1">
                              <a:solidFill>
                                <a:srgbClr val="469067"/>
                              </a:solidFill>
                            </a:rPr>
                            <a:pPr>
                              <a:defRPr/>
                            </a:pPr>
                            <a:t>[NOM DE CATÉGORIE]</a:t>
                          </a:fld>
                          <a:r>
                            <a:rPr lang="en-US" baseline="0"/>
                            <a:t>
</a:t>
                          </a:r>
                          <a:fld id="{8B89A340-D629-4BB0-BCC7-0597ED6322A6}"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21494668136596068"/>
                            <c:h val="8.1382914407863563E-2"/>
                          </c:manualLayout>
                        </c15:layout>
                        <c15:dlblFieldTable/>
                        <c15:showDataLabelsRange val="0"/>
                      </c:ext>
                      <c:ext xmlns:c16="http://schemas.microsoft.com/office/drawing/2014/chart" uri="{C3380CC4-5D6E-409C-BE32-E72D297353CC}">
                        <c16:uniqueId val="{00000001-310F-4CC6-A1BE-4FE1EE14ECE5}"/>
                      </c:ext>
                    </c:extLst>
                  </c:dLbl>
                  <c:dLbl>
                    <c:idx val="5"/>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A224710A-DFC3-4E7F-BE84-1411D5CEE54E}" type="CATEGORYNAME">
                            <a:rPr lang="en-US" sz="1100" b="1">
                              <a:solidFill>
                                <a:srgbClr val="00B050"/>
                              </a:solidFill>
                            </a:rPr>
                            <a:pPr>
                              <a:defRPr/>
                            </a:pPr>
                            <a:t>[NOM DE CATÉGORIE]</a:t>
                          </a:fld>
                          <a:r>
                            <a:rPr lang="en-US" baseline="0"/>
                            <a:t>
</a:t>
                          </a:r>
                          <a:fld id="{ADAB6119-4C9B-40F2-A25F-3BAFE5057FF6}" type="PERCENTAGE">
                            <a:rPr lang="en-US" baseline="0"/>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0602705314518486"/>
                            <c:h val="9.8992981486966336E-2"/>
                          </c:manualLayout>
                        </c15:layout>
                        <c15:dlblFieldTable/>
                        <c15:showDataLabelsRange val="0"/>
                      </c:ext>
                      <c:ext xmlns:c16="http://schemas.microsoft.com/office/drawing/2014/chart" uri="{C3380CC4-5D6E-409C-BE32-E72D297353CC}">
                        <c16:uniqueId val="{00000003-310F-4CC6-A1BE-4FE1EE14ECE5}"/>
                      </c:ext>
                    </c:extLst>
                  </c:dLbl>
                  <c:dLbl>
                    <c:idx val="1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210E841A-545F-46AD-821F-82883983CFDB}" type="CATEGORYNAME">
                            <a:rPr lang="en-US" sz="1100" b="1">
                              <a:solidFill>
                                <a:srgbClr val="33CC33"/>
                              </a:solidFill>
                            </a:rPr>
                            <a:pPr>
                              <a:defRPr/>
                            </a:pPr>
                            <a:t>[NOM DE CATÉGORIE]</a:t>
                          </a:fld>
                          <a:r>
                            <a:rPr lang="en-US" sz="1100" baseline="0">
                              <a:solidFill>
                                <a:srgbClr val="33CC33"/>
                              </a:solidFill>
                            </a:rPr>
                            <a:t>
</a:t>
                          </a:r>
                          <a:fld id="{2FD33FF4-DC7C-4F27-BF25-EA82B6062B47}" type="PERCENTAGE">
                            <a:rPr lang="en-US" sz="1100" baseline="0">
                              <a:solidFill>
                                <a:sysClr val="windowText" lastClr="000000"/>
                              </a:solidFill>
                            </a:rPr>
                            <a:pPr>
                              <a:defRPr/>
                            </a:pPr>
                            <a:t>[POURCENTAGE]</a:t>
                          </a:fld>
                          <a:endParaRPr lang="en-US" sz="1100" baseline="0">
                            <a:solidFill>
                              <a:srgbClr val="33CC33"/>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5529814717586787"/>
                            <c:h val="8.6812791467116873E-2"/>
                          </c:manualLayout>
                        </c15:layout>
                        <c15:dlblFieldTable/>
                        <c15:showDataLabelsRange val="0"/>
                      </c:ext>
                      <c:ext xmlns:c16="http://schemas.microsoft.com/office/drawing/2014/chart" uri="{C3380CC4-5D6E-409C-BE32-E72D297353CC}">
                        <c16:uniqueId val="{00000005-310F-4CC6-A1BE-4FE1EE14ECE5}"/>
                      </c:ext>
                    </c:extLst>
                  </c:dLbl>
                  <c:dLbl>
                    <c:idx val="14"/>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63B06594-DF4C-4401-88AD-F1BEED117ACF}" type="CATEGORYNAME">
                            <a:rPr lang="en-US" sz="1100" b="1">
                              <a:solidFill>
                                <a:srgbClr val="92D050"/>
                              </a:solidFill>
                            </a:rPr>
                            <a:pPr>
                              <a:defRPr/>
                            </a:pPr>
                            <a:t>[NOM DE CATÉGORIE]</a:t>
                          </a:fld>
                          <a:r>
                            <a:rPr lang="en-US" baseline="0"/>
                            <a:t>
</a:t>
                          </a:r>
                          <a:fld id="{51427703-89F2-4411-BAF7-EEBCA66C566E}"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1427862864253244"/>
                            <c:h val="7.6309732342754386E-2"/>
                          </c:manualLayout>
                        </c15:layout>
                        <c15:dlblFieldTable/>
                        <c15:showDataLabelsRange val="0"/>
                      </c:ext>
                      <c:ext xmlns:c16="http://schemas.microsoft.com/office/drawing/2014/chart" uri="{C3380CC4-5D6E-409C-BE32-E72D297353CC}">
                        <c16:uniqueId val="{00000007-310F-4CC6-A1BE-4FE1EE14ECE5}"/>
                      </c:ext>
                    </c:extLst>
                  </c:dLbl>
                  <c:dLbl>
                    <c:idx val="17"/>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0BFD128F-06FA-4419-897E-B2D96E1F63EE}" type="CATEGORYNAME">
                            <a:rPr lang="en-US" sz="1100" b="1">
                              <a:solidFill>
                                <a:srgbClr val="B4F991"/>
                              </a:solidFill>
                            </a:rPr>
                            <a:pPr>
                              <a:defRPr/>
                            </a:pPr>
                            <a:t>[NOM DE CATÉGORIE]</a:t>
                          </a:fld>
                          <a:r>
                            <a:rPr lang="en-US" baseline="0"/>
                            <a:t>
</a:t>
                          </a:r>
                          <a:fld id="{4B07670B-693E-43BF-B142-C15F10489105}"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1481274447409583"/>
                            <c:h val="7.6246731386935857E-2"/>
                          </c:manualLayout>
                        </c15:layout>
                        <c15:dlblFieldTable/>
                        <c15:showDataLabelsRange val="0"/>
                      </c:ext>
                      <c:ext xmlns:c16="http://schemas.microsoft.com/office/drawing/2014/chart" uri="{C3380CC4-5D6E-409C-BE32-E72D297353CC}">
                        <c16:uniqueId val="{00000009-310F-4CC6-A1BE-4FE1EE14ECE5}"/>
                      </c:ext>
                    </c:extLst>
                  </c:dLbl>
                  <c:dLbl>
                    <c:idx val="19"/>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BD044559-3EB5-4F1B-9EE8-68151CF8B1FE}" type="CATEGORYNAME">
                            <a:rPr lang="en-US" sz="1100" b="1">
                              <a:solidFill>
                                <a:srgbClr val="BEE3A7"/>
                              </a:solidFill>
                            </a:rPr>
                            <a:pPr>
                              <a:defRPr/>
                            </a:pPr>
                            <a:t>[NOM DE CATÉGORIE]</a:t>
                          </a:fld>
                          <a:r>
                            <a:rPr lang="en-US" baseline="0">
                              <a:solidFill>
                                <a:srgbClr val="BEE3A7"/>
                              </a:solidFill>
                            </a:rPr>
                            <a:t>
</a:t>
                          </a:r>
                          <a:fld id="{155D9989-E123-4C5B-9181-30222EB7BDF6}" type="PERCENTAGE">
                            <a:rPr lang="en-US" baseline="0">
                              <a:solidFill>
                                <a:sysClr val="windowText" lastClr="000000"/>
                              </a:solidFill>
                            </a:rPr>
                            <a:pPr>
                              <a:defRPr/>
                            </a:pPr>
                            <a:t>[POURCENTAGE]</a:t>
                          </a:fld>
                          <a:endParaRPr lang="en-US" baseline="0">
                            <a:solidFill>
                              <a:srgbClr val="BEE3A7"/>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6030500893535077"/>
                            <c:h val="8.3143921115773844E-2"/>
                          </c:manualLayout>
                        </c15:layout>
                        <c15:dlblFieldTable/>
                        <c15:showDataLabelsRange val="0"/>
                      </c:ext>
                      <c:ext xmlns:c16="http://schemas.microsoft.com/office/drawing/2014/chart" uri="{C3380CC4-5D6E-409C-BE32-E72D297353CC}">
                        <c16:uniqueId val="{0000000B-310F-4CC6-A1BE-4FE1EE14ECE5}"/>
                      </c:ext>
                    </c:extLst>
                  </c:dLbl>
                  <c:dLbl>
                    <c:idx val="2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3F216983-35B2-4E86-823D-08817D95D0C0}" type="CATEGORYNAME">
                            <a:rPr lang="en-US" sz="1100" b="1">
                              <a:solidFill>
                                <a:srgbClr val="7030A0"/>
                              </a:solidFill>
                            </a:rPr>
                            <a:pPr>
                              <a:defRPr/>
                            </a:pPr>
                            <a:t>[NOM DE CATÉGORIE]</a:t>
                          </a:fld>
                          <a:r>
                            <a:rPr lang="en-US" baseline="0"/>
                            <a:t>
</a:t>
                          </a:r>
                          <a:fld id="{CC7288D7-286C-4EE6-8F71-29A894DC6E74}"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617995428654331"/>
                            <c:h val="7.6099894284132746E-2"/>
                          </c:manualLayout>
                        </c15:layout>
                        <c15:dlblFieldTable/>
                        <c15:showDataLabelsRange val="0"/>
                      </c:ext>
                      <c:ext xmlns:c16="http://schemas.microsoft.com/office/drawing/2014/chart" uri="{C3380CC4-5D6E-409C-BE32-E72D297353CC}">
                        <c16:uniqueId val="{0000000D-310F-4CC6-A1BE-4FE1EE14ECE5}"/>
                      </c:ext>
                    </c:extLst>
                  </c:dLbl>
                  <c:dLbl>
                    <c:idx val="26"/>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05E1B31E-0154-4E32-85A2-1DA97C887846}" type="CATEGORYNAME">
                            <a:rPr lang="en-US" sz="1100" b="1">
                              <a:solidFill>
                                <a:srgbClr val="990099"/>
                              </a:solidFill>
                            </a:rPr>
                            <a:pPr>
                              <a:defRPr/>
                            </a:pPr>
                            <a:t>[NOM DE CATÉGORIE]</a:t>
                          </a:fld>
                          <a:r>
                            <a:rPr lang="en-US" baseline="0"/>
                            <a:t>
</a:t>
                          </a:r>
                          <a:fld id="{873ACD9B-64F4-4762-BA6C-D55CFF8C7428}"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8691433827567225"/>
                            <c:h val="8.1382914407863563E-2"/>
                          </c:manualLayout>
                        </c15:layout>
                        <c15:dlblFieldTable/>
                        <c15:showDataLabelsRange val="0"/>
                      </c:ext>
                      <c:ext xmlns:c16="http://schemas.microsoft.com/office/drawing/2014/chart" uri="{C3380CC4-5D6E-409C-BE32-E72D297353CC}">
                        <c16:uniqueId val="{0000000F-310F-4CC6-A1BE-4FE1EE14ECE5}"/>
                      </c:ext>
                    </c:extLst>
                  </c:dLbl>
                  <c:dLbl>
                    <c:idx val="29"/>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10E63D22-BBDB-4DCE-AB0E-55675D2D49F6}" type="CATEGORYNAME">
                            <a:rPr lang="en-US" sz="1100" b="1">
                              <a:solidFill>
                                <a:srgbClr val="E67AE6"/>
                              </a:solidFill>
                            </a:rPr>
                            <a:pPr>
                              <a:defRPr/>
                            </a:pPr>
                            <a:t>[NOM DE CATÉGORIE]</a:t>
                          </a:fld>
                          <a:r>
                            <a:rPr lang="en-US" baseline="0"/>
                            <a:t>
</a:t>
                          </a:r>
                          <a:fld id="{FE22C379-C256-40AA-A7D5-541C86A887FF}"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1181492140297451"/>
                            <c:h val="6.7294860744581367E-2"/>
                          </c:manualLayout>
                        </c15:layout>
                        <c15:dlblFieldTable/>
                        <c15:showDataLabelsRange val="0"/>
                      </c:ext>
                      <c:ext xmlns:c16="http://schemas.microsoft.com/office/drawing/2014/chart" uri="{C3380CC4-5D6E-409C-BE32-E72D297353CC}">
                        <c16:uniqueId val="{00000011-310F-4CC6-A1BE-4FE1EE14ECE5}"/>
                      </c:ext>
                    </c:extLst>
                  </c:dLbl>
                  <c:dLbl>
                    <c:idx val="34"/>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3C2D4E5A-6B9D-4743-A716-4476AFEA97FB}" type="CATEGORYNAME">
                            <a:rPr lang="en-US" sz="1100" b="1">
                              <a:solidFill>
                                <a:srgbClr val="FFCCFF"/>
                              </a:solidFill>
                            </a:rPr>
                            <a:pPr>
                              <a:defRPr/>
                            </a:pPr>
                            <a:t>[NOM DE CATÉGORIE]</a:t>
                          </a:fld>
                          <a:r>
                            <a:rPr lang="en-US" b="1" baseline="0"/>
                            <a:t>
</a:t>
                          </a:r>
                          <a:fld id="{3A1C812E-C72B-40AE-9E9C-AEDAC8B360F9}" type="PERCENTAGE">
                            <a:rPr lang="en-US" b="1" baseline="0">
                              <a:solidFill>
                                <a:sysClr val="windowText" lastClr="000000"/>
                              </a:solidFill>
                            </a:rPr>
                            <a:pPr>
                              <a:defRPr/>
                            </a:pPr>
                            <a:t>[POURCENTAGE]</a:t>
                          </a:fld>
                          <a:endParaRPr lang="en-US" b="1"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4799822453818634"/>
                            <c:h val="8.5135759342522585E-2"/>
                          </c:manualLayout>
                        </c15:layout>
                        <c15:dlblFieldTable/>
                        <c15:showDataLabelsRange val="0"/>
                      </c:ext>
                      <c:ext xmlns:c16="http://schemas.microsoft.com/office/drawing/2014/chart" uri="{C3380CC4-5D6E-409C-BE32-E72D297353CC}">
                        <c16:uniqueId val="{00000013-310F-4CC6-A1BE-4FE1EE14ECE5}"/>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'Allocation OD 2019'!$C$16:$C$24</c15:sqref>
                        </c15:formulaRef>
                      </c:ext>
                    </c:extLst>
                    <c:strCache>
                      <c:ptCount val="9"/>
                      <c:pt idx="0">
                        <c:v>Infrastructures de production d'énergie verte</c:v>
                      </c:pt>
                      <c:pt idx="1">
                        <c:v>Immobilier vert (BDT)</c:v>
                      </c:pt>
                      <c:pt idx="2">
                        <c:v>Immobilier vert (CDC II)</c:v>
                      </c:pt>
                      <c:pt idx="3">
                        <c:v>Réhabilitation de sites</c:v>
                      </c:pt>
                      <c:pt idx="4">
                        <c:v>Immobilier social</c:v>
                      </c:pt>
                      <c:pt idx="5">
                        <c:v>Economie Sociale et Solidaire</c:v>
                      </c:pt>
                      <c:pt idx="6">
                        <c:v>Education et insertion professionnelle</c:v>
                      </c:pt>
                      <c:pt idx="7">
                        <c:v>Infrastructures numériques</c:v>
                      </c:pt>
                      <c:pt idx="8">
                        <c:v>Santé et médico-social</c:v>
                      </c:pt>
                    </c:strCache>
                  </c:strRef>
                </c:cat>
                <c:val>
                  <c:numRef>
                    <c:extLst>
                      <c:ext uri="{02D57815-91ED-43cb-92C2-25804820EDAC}">
                        <c15:formulaRef>
                          <c15:sqref>'Synthèse allocation'!$D$18:$D$57</c15:sqref>
                        </c15:formulaRef>
                      </c:ext>
                    </c:extLst>
                    <c:numCache>
                      <c:formatCode>General</c:formatCode>
                      <c:ptCount val="40"/>
                      <c:pt idx="0">
                        <c:v>19</c:v>
                      </c:pt>
                      <c:pt idx="1">
                        <c:v>5</c:v>
                      </c:pt>
                      <c:pt idx="2">
                        <c:v>2</c:v>
                      </c:pt>
                      <c:pt idx="3">
                        <c:v>9</c:v>
                      </c:pt>
                      <c:pt idx="4">
                        <c:v>3</c:v>
                      </c:pt>
                      <c:pt idx="5">
                        <c:v>38</c:v>
                      </c:pt>
                      <c:pt idx="6">
                        <c:v>21</c:v>
                      </c:pt>
                      <c:pt idx="7">
                        <c:v>8</c:v>
                      </c:pt>
                      <c:pt idx="8">
                        <c:v>6</c:v>
                      </c:pt>
                      <c:pt idx="9">
                        <c:v>3</c:v>
                      </c:pt>
                      <c:pt idx="10">
                        <c:v>11</c:v>
                      </c:pt>
                      <c:pt idx="11">
                        <c:v>2</c:v>
                      </c:pt>
                      <c:pt idx="12">
                        <c:v>4</c:v>
                      </c:pt>
                      <c:pt idx="13">
                        <c:v>5</c:v>
                      </c:pt>
                      <c:pt idx="14">
                        <c:v>2</c:v>
                      </c:pt>
                      <c:pt idx="15">
                        <c:v>1</c:v>
                      </c:pt>
                      <c:pt idx="16">
                        <c:v>1</c:v>
                      </c:pt>
                      <c:pt idx="17">
                        <c:v>3</c:v>
                      </c:pt>
                      <c:pt idx="18">
                        <c:v>3</c:v>
                      </c:pt>
                      <c:pt idx="19">
                        <c:v>3</c:v>
                      </c:pt>
                      <c:pt idx="20">
                        <c:v>3</c:v>
                      </c:pt>
                      <c:pt idx="21">
                        <c:v>17</c:v>
                      </c:pt>
                      <c:pt idx="22">
                        <c:v>3</c:v>
                      </c:pt>
                      <c:pt idx="23">
                        <c:v>3</c:v>
                      </c:pt>
                      <c:pt idx="24">
                        <c:v>5</c:v>
                      </c:pt>
                      <c:pt idx="25">
                        <c:v>6</c:v>
                      </c:pt>
                      <c:pt idx="26">
                        <c:v>1</c:v>
                      </c:pt>
                      <c:pt idx="27">
                        <c:v>1</c:v>
                      </c:pt>
                      <c:pt idx="28">
                        <c:v>4</c:v>
                      </c:pt>
                      <c:pt idx="29">
                        <c:v>2</c:v>
                      </c:pt>
                      <c:pt idx="30">
                        <c:v>2</c:v>
                      </c:pt>
                      <c:pt idx="31">
                        <c:v>20</c:v>
                      </c:pt>
                      <c:pt idx="32">
                        <c:v>10</c:v>
                      </c:pt>
                      <c:pt idx="33">
                        <c:v>3</c:v>
                      </c:pt>
                      <c:pt idx="34">
                        <c:v>4</c:v>
                      </c:pt>
                      <c:pt idx="35">
                        <c:v>3</c:v>
                      </c:pt>
                      <c:pt idx="36">
                        <c:v>4</c:v>
                      </c:pt>
                      <c:pt idx="37">
                        <c:v>1</c:v>
                      </c:pt>
                      <c:pt idx="38">
                        <c:v>2</c:v>
                      </c:pt>
                      <c:pt idx="39">
                        <c:v>1</c:v>
                      </c:pt>
                    </c:numCache>
                  </c:numRef>
                </c:val>
                <c:extLst>
                  <c:ext xmlns:c16="http://schemas.microsoft.com/office/drawing/2014/chart" uri="{C3380CC4-5D6E-409C-BE32-E72D297353CC}">
                    <c16:uniqueId val="{00000014-310F-4CC6-A1BE-4FE1EE14ECE5}"/>
                  </c:ext>
                </c:extLst>
              </c15:ser>
            </c15:filteredPieSeries>
          </c:ext>
        </c:extLst>
      </c:doughnutChart>
      <c:spPr>
        <a:noFill/>
        <a:ln>
          <a:noFill/>
        </a:ln>
        <a:effectLst/>
      </c:spPr>
    </c:plotArea>
    <c:plotVisOnly val="0"/>
    <c:dispBlanksAs val="zero"/>
    <c:showDLblsOverMax val="0"/>
    <c:extLst/>
  </c:chart>
  <c:spPr>
    <a:no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347624499858719"/>
          <c:y val="0.18851904712811063"/>
          <c:w val="0.34742929692959973"/>
          <c:h val="0.64495324491282691"/>
        </c:manualLayout>
      </c:layout>
      <c:doughnutChart>
        <c:varyColors val="1"/>
        <c:ser>
          <c:idx val="2"/>
          <c:order val="2"/>
          <c:tx>
            <c:strRef>
              <c:f>'Allocation OD 2020'!$H$15</c:f>
              <c:strCache>
                <c:ptCount val="1"/>
                <c:pt idx="0">
                  <c:v>Montants investis</c:v>
                </c:pt>
              </c:strCache>
            </c:strRef>
          </c:tx>
          <c:dPt>
            <c:idx val="0"/>
            <c:bubble3D val="0"/>
            <c:spPr>
              <a:solidFill>
                <a:srgbClr val="469067"/>
              </a:solidFill>
              <a:ln w="19050">
                <a:solidFill>
                  <a:schemeClr val="lt1"/>
                </a:solidFill>
              </a:ln>
              <a:effectLst/>
            </c:spPr>
            <c:extLst>
              <c:ext xmlns:c16="http://schemas.microsoft.com/office/drawing/2014/chart" uri="{C3380CC4-5D6E-409C-BE32-E72D297353CC}">
                <c16:uniqueId val="{00000001-A4AD-4226-A0B2-BAFEB787F665}"/>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3-A4AD-4226-A0B2-BAFEB787F665}"/>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A4AD-4226-A0B2-BAFEB787F665}"/>
              </c:ext>
            </c:extLst>
          </c:dPt>
          <c:dPt>
            <c:idx val="3"/>
            <c:bubble3D val="0"/>
            <c:spPr>
              <a:solidFill>
                <a:srgbClr val="33CC33"/>
              </a:solidFill>
              <a:ln w="19050">
                <a:solidFill>
                  <a:schemeClr val="lt1"/>
                </a:solidFill>
              </a:ln>
              <a:effectLst/>
            </c:spPr>
            <c:extLst>
              <c:ext xmlns:c16="http://schemas.microsoft.com/office/drawing/2014/chart" uri="{C3380CC4-5D6E-409C-BE32-E72D297353CC}">
                <c16:uniqueId val="{00000007-A4AD-4226-A0B2-BAFEB787F665}"/>
              </c:ext>
            </c:extLst>
          </c:dPt>
          <c:dPt>
            <c:idx val="4"/>
            <c:bubble3D val="0"/>
            <c:spPr>
              <a:solidFill>
                <a:srgbClr val="BEE3A7"/>
              </a:solidFill>
              <a:ln w="19050">
                <a:solidFill>
                  <a:schemeClr val="lt1"/>
                </a:solidFill>
              </a:ln>
              <a:effectLst/>
            </c:spPr>
            <c:extLst>
              <c:ext xmlns:c16="http://schemas.microsoft.com/office/drawing/2014/chart" uri="{C3380CC4-5D6E-409C-BE32-E72D297353CC}">
                <c16:uniqueId val="{00000009-A4AD-4226-A0B2-BAFEB787F665}"/>
              </c:ext>
            </c:extLst>
          </c:dPt>
          <c:dPt>
            <c:idx val="5"/>
            <c:bubble3D val="0"/>
            <c:spPr>
              <a:solidFill>
                <a:srgbClr val="7030A0"/>
              </a:solidFill>
              <a:ln w="19050">
                <a:solidFill>
                  <a:schemeClr val="lt1"/>
                </a:solidFill>
              </a:ln>
              <a:effectLst/>
            </c:spPr>
            <c:extLst>
              <c:ext xmlns:c16="http://schemas.microsoft.com/office/drawing/2014/chart" uri="{C3380CC4-5D6E-409C-BE32-E72D297353CC}">
                <c16:uniqueId val="{0000000B-A4AD-4226-A0B2-BAFEB787F665}"/>
              </c:ext>
            </c:extLst>
          </c:dPt>
          <c:dPt>
            <c:idx val="6"/>
            <c:bubble3D val="0"/>
            <c:spPr>
              <a:solidFill>
                <a:srgbClr val="E67AE6"/>
              </a:solidFill>
              <a:ln w="19050">
                <a:solidFill>
                  <a:schemeClr val="lt1"/>
                </a:solidFill>
              </a:ln>
              <a:effectLst/>
            </c:spPr>
            <c:extLst>
              <c:ext xmlns:c16="http://schemas.microsoft.com/office/drawing/2014/chart" uri="{C3380CC4-5D6E-409C-BE32-E72D297353CC}">
                <c16:uniqueId val="{0000000D-A4AD-4226-A0B2-BAFEB787F665}"/>
              </c:ext>
            </c:extLst>
          </c:dPt>
          <c:dLbls>
            <c:dLbl>
              <c:idx val="0"/>
              <c:layout>
                <c:manualLayout>
                  <c:x val="0.26689297751835167"/>
                  <c:y val="-2.8489584004536272E-2"/>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63C560A6-B827-4EC6-AAB6-63021A93A7CC}" type="CATEGORYNAME">
                      <a:rPr lang="en-US" sz="2000" b="1" i="0">
                        <a:solidFill>
                          <a:srgbClr val="469067"/>
                        </a:solidFill>
                      </a:rPr>
                      <a:pPr>
                        <a:defRPr/>
                      </a:pPr>
                      <a:t>[NOM DE CATÉGORIE]</a:t>
                    </a:fld>
                    <a:r>
                      <a:rPr lang="en-US" sz="1600" b="1" i="0" baseline="0">
                        <a:solidFill>
                          <a:sysClr val="windowText" lastClr="000000"/>
                        </a:solidFill>
                      </a:rPr>
                      <a:t>
</a:t>
                    </a:r>
                    <a:fld id="{A60F6745-5218-4272-81E4-496672955AAF}" type="PERCENTAGE">
                      <a:rPr lang="en-US" sz="1600" b="1" i="0" baseline="0">
                        <a:solidFill>
                          <a:sysClr val="windowText" lastClr="000000"/>
                        </a:solidFill>
                      </a:rPr>
                      <a:pPr>
                        <a:defRPr/>
                      </a:pPr>
                      <a:t>[POURCENTAGE]</a:t>
                    </a:fld>
                    <a:endParaRPr lang="en-US" sz="1600" b="1" i="0" baseline="0">
                      <a:solidFill>
                        <a:sysClr val="windowText" lastClr="000000"/>
                      </a:solidFill>
                    </a:endParaRPr>
                  </a:p>
                </c:rich>
              </c:tx>
              <c:spPr>
                <a:no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7660176245117502"/>
                      <c:h val="0.17492541593102826"/>
                    </c:manualLayout>
                  </c15:layout>
                  <c15:dlblFieldTable/>
                  <c15:showDataLabelsRange val="0"/>
                </c:ext>
                <c:ext xmlns:c16="http://schemas.microsoft.com/office/drawing/2014/chart" uri="{C3380CC4-5D6E-409C-BE32-E72D297353CC}">
                  <c16:uniqueId val="{00000001-A4AD-4226-A0B2-BAFEB787F665}"/>
                </c:ext>
              </c:extLst>
            </c:dLbl>
            <c:dLbl>
              <c:idx val="1"/>
              <c:layout>
                <c:manualLayout>
                  <c:x val="0.20288585371558515"/>
                  <c:y val="0.23113588134825941"/>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51AABD02-821A-46DC-A298-40B2069BDD3E}" type="CATEGORYNAME">
                      <a:rPr lang="en-US" sz="2000" b="1" i="0">
                        <a:solidFill>
                          <a:srgbClr val="00B050"/>
                        </a:solidFill>
                      </a:rPr>
                      <a:pPr>
                        <a:defRPr/>
                      </a:pPr>
                      <a:t>[NOM DE CATÉGORIE]</a:t>
                    </a:fld>
                    <a:r>
                      <a:rPr lang="en-US" sz="1050" baseline="0"/>
                      <a:t>
</a:t>
                    </a:r>
                    <a:fld id="{93E820FA-D7E2-4A7B-A87E-3D45424FF790}" type="PERCENTAGE">
                      <a:rPr lang="en-US" sz="2000" b="1" baseline="0">
                        <a:solidFill>
                          <a:sysClr val="windowText" lastClr="000000"/>
                        </a:solidFill>
                      </a:rPr>
                      <a:pPr>
                        <a:defRPr/>
                      </a:pPr>
                      <a:t>[POURCENTAGE]</a:t>
                    </a:fld>
                    <a:endParaRPr lang="en-US" sz="1050" baseline="0"/>
                  </a:p>
                </c:rich>
              </c:tx>
              <c:spPr>
                <a:no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6726194483172782"/>
                      <c:h val="0.16989290984006178"/>
                    </c:manualLayout>
                  </c15:layout>
                  <c15:dlblFieldTable/>
                  <c15:showDataLabelsRange val="0"/>
                </c:ext>
                <c:ext xmlns:c16="http://schemas.microsoft.com/office/drawing/2014/chart" uri="{C3380CC4-5D6E-409C-BE32-E72D297353CC}">
                  <c16:uniqueId val="{00000003-A4AD-4226-A0B2-BAFEB787F665}"/>
                </c:ext>
              </c:extLst>
            </c:dLbl>
            <c:dLbl>
              <c:idx val="2"/>
              <c:layout>
                <c:manualLayout>
                  <c:x val="-0.20061852363864746"/>
                  <c:y val="0.13747189002152144"/>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EE77F842-A647-4689-AB66-008C6553AA22}" type="CATEGORYNAME">
                      <a:rPr lang="en-US" sz="2000" b="1">
                        <a:solidFill>
                          <a:srgbClr val="00B050"/>
                        </a:solidFill>
                      </a:rPr>
                      <a:pPr>
                        <a:defRPr/>
                      </a:pPr>
                      <a:t>[NOM DE CATÉGORIE]</a:t>
                    </a:fld>
                    <a:r>
                      <a:rPr lang="en-US" baseline="0"/>
                      <a:t>
</a:t>
                    </a:r>
                    <a:fld id="{82E95F99-3DBA-4E47-B411-76D12C6AC6B4}" type="PERCENTAGE">
                      <a:rPr lang="en-US" sz="1600" b="1" baseline="0">
                        <a:solidFill>
                          <a:sysClr val="windowText" lastClr="000000"/>
                        </a:solidFill>
                      </a:rPr>
                      <a:pPr>
                        <a:defRPr/>
                      </a:pPr>
                      <a:t>[POURCENTAGE]</a:t>
                    </a:fld>
                    <a:endParaRPr lang="en-US" baseline="0"/>
                  </a:p>
                </c:rich>
              </c:tx>
              <c:spPr>
                <a:no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5912749089735079"/>
                      <c:h val="0.18747741759552783"/>
                    </c:manualLayout>
                  </c15:layout>
                  <c15:dlblFieldTable/>
                  <c15:showDataLabelsRange val="0"/>
                </c:ext>
                <c:ext xmlns:c16="http://schemas.microsoft.com/office/drawing/2014/chart" uri="{C3380CC4-5D6E-409C-BE32-E72D297353CC}">
                  <c16:uniqueId val="{00000005-A4AD-4226-A0B2-BAFEB787F665}"/>
                </c:ext>
              </c:extLst>
            </c:dLbl>
            <c:dLbl>
              <c:idx val="3"/>
              <c:layout>
                <c:manualLayout>
                  <c:x val="-0.29774918243520199"/>
                  <c:y val="0.2214678885781666"/>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8B6C3BAE-83BC-4260-8463-0816C40369B5}" type="CATEGORYNAME">
                      <a:rPr lang="en-US" sz="2000" b="1">
                        <a:solidFill>
                          <a:srgbClr val="33CC33"/>
                        </a:solidFill>
                      </a:rPr>
                      <a:pPr>
                        <a:defRPr/>
                      </a:pPr>
                      <a:t>[NOM DE CATÉGORIE]</a:t>
                    </a:fld>
                    <a:r>
                      <a:rPr lang="en-US" baseline="0"/>
                      <a:t>
</a:t>
                    </a:r>
                    <a:fld id="{A9965814-B783-454D-A92E-2483143F58EB}" type="PERCENTAGE">
                      <a:rPr lang="en-US" sz="1600" b="1" baseline="0">
                        <a:solidFill>
                          <a:sysClr val="windowText" lastClr="000000"/>
                        </a:solidFill>
                      </a:rPr>
                      <a:pPr>
                        <a:defRPr/>
                      </a:pPr>
                      <a:t>[POURCENTAGE]</a:t>
                    </a:fld>
                    <a:endParaRPr lang="en-US" baseline="0"/>
                  </a:p>
                </c:rich>
              </c:tx>
              <c:spPr>
                <a:no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9525645478510609"/>
                      <c:h val="0.16641816049589545"/>
                    </c:manualLayout>
                  </c15:layout>
                  <c15:dlblFieldTable/>
                  <c15:showDataLabelsRange val="0"/>
                </c:ext>
                <c:ext xmlns:c16="http://schemas.microsoft.com/office/drawing/2014/chart" uri="{C3380CC4-5D6E-409C-BE32-E72D297353CC}">
                  <c16:uniqueId val="{00000007-A4AD-4226-A0B2-BAFEB787F665}"/>
                </c:ext>
              </c:extLst>
            </c:dLbl>
            <c:dLbl>
              <c:idx val="4"/>
              <c:layout>
                <c:manualLayout>
                  <c:x val="-0.26956307138301938"/>
                  <c:y val="2.5717850718092669E-2"/>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5CC4F332-CE6F-43EF-A463-ED35BAC15340}" type="CATEGORYNAME">
                      <a:rPr lang="en-US" sz="2000" b="1">
                        <a:solidFill>
                          <a:srgbClr val="BEE3A7"/>
                        </a:solidFill>
                      </a:rPr>
                      <a:pPr>
                        <a:defRPr/>
                      </a:pPr>
                      <a:t>[NOM DE CATÉGORIE]</a:t>
                    </a:fld>
                    <a:r>
                      <a:rPr lang="en-US" sz="1600" b="1" baseline="0">
                        <a:solidFill>
                          <a:sysClr val="windowText" lastClr="000000"/>
                        </a:solidFill>
                      </a:rPr>
                      <a:t>
</a:t>
                    </a:r>
                    <a:fld id="{A264DC75-B022-4F93-9E89-311321251A8E}"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no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9825914565290429"/>
                      <c:h val="0.18811745299431679"/>
                    </c:manualLayout>
                  </c15:layout>
                  <c15:dlblFieldTable/>
                  <c15:showDataLabelsRange val="0"/>
                </c:ext>
                <c:ext xmlns:c16="http://schemas.microsoft.com/office/drawing/2014/chart" uri="{C3380CC4-5D6E-409C-BE32-E72D297353CC}">
                  <c16:uniqueId val="{00000009-A4AD-4226-A0B2-BAFEB787F665}"/>
                </c:ext>
              </c:extLst>
            </c:dLbl>
            <c:dLbl>
              <c:idx val="5"/>
              <c:layout>
                <c:manualLayout>
                  <c:x val="-0.23535227847449375"/>
                  <c:y val="-0.16341280912921891"/>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1494A51E-EA1A-497E-9FE8-38A092B66AD5}" type="CATEGORYNAME">
                      <a:rPr lang="en-US" sz="2000" b="1">
                        <a:solidFill>
                          <a:srgbClr val="7030A0"/>
                        </a:solidFill>
                      </a:rPr>
                      <a:pPr>
                        <a:defRPr/>
                      </a:pPr>
                      <a:t>[NOM DE CATÉGORIE]</a:t>
                    </a:fld>
                    <a:r>
                      <a:rPr lang="en-US" sz="1600" b="1" baseline="0">
                        <a:solidFill>
                          <a:sysClr val="windowText" lastClr="000000"/>
                        </a:solidFill>
                      </a:rPr>
                      <a:t>
</a:t>
                    </a:r>
                    <a:fld id="{705D619A-8F99-4B70-B4FF-018CBC548476}"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no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8717295692955858"/>
                      <c:h val="0.16323198706135542"/>
                    </c:manualLayout>
                  </c15:layout>
                  <c15:dlblFieldTable/>
                  <c15:showDataLabelsRange val="0"/>
                </c:ext>
                <c:ext xmlns:c16="http://schemas.microsoft.com/office/drawing/2014/chart" uri="{C3380CC4-5D6E-409C-BE32-E72D297353CC}">
                  <c16:uniqueId val="{0000000B-A4AD-4226-A0B2-BAFEB787F665}"/>
                </c:ext>
              </c:extLst>
            </c:dLbl>
            <c:dLbl>
              <c:idx val="6"/>
              <c:layout>
                <c:manualLayout>
                  <c:x val="0.17809237350236609"/>
                  <c:y val="-0.18007244158923669"/>
                </c:manualLayout>
              </c:layout>
              <c:tx>
                <c:rich>
                  <a:bodyPr/>
                  <a:lstStyle/>
                  <a:p>
                    <a:fld id="{BA82464A-1181-420F-9489-901C9FB9CA84}" type="CATEGORYNAME">
                      <a:rPr lang="en-US" sz="2000" b="1">
                        <a:solidFill>
                          <a:srgbClr val="E67AE6"/>
                        </a:solidFill>
                      </a:rPr>
                      <a:pPr/>
                      <a:t>[NOM DE CATÉGORIE]</a:t>
                    </a:fld>
                    <a:r>
                      <a:rPr lang="en-US" sz="1600" b="1" baseline="0">
                        <a:solidFill>
                          <a:sysClr val="windowText" lastClr="000000"/>
                        </a:solidFill>
                      </a:rPr>
                      <a:t>
</a:t>
                    </a:r>
                    <a:fld id="{12AD2E1C-9D3D-4B48-884A-1423CC17429E}"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xmlns:c15="http://schemas.microsoft.com/office/drawing/2012/chart" uri="{CE6537A1-D6FC-4f65-9D91-7224C49458BB}">
                  <c15:layout>
                    <c:manualLayout>
                      <c:w val="0.24522827645878975"/>
                      <c:h val="0.11263676430789848"/>
                    </c:manualLayout>
                  </c15:layout>
                  <c15:dlblFieldTable/>
                  <c15:showDataLabelsRange val="0"/>
                </c:ext>
                <c:ext xmlns:c16="http://schemas.microsoft.com/office/drawing/2014/chart" uri="{C3380CC4-5D6E-409C-BE32-E72D297353CC}">
                  <c16:uniqueId val="{0000000D-A4AD-4226-A0B2-BAFEB787F665}"/>
                </c:ext>
              </c:extLst>
            </c:dLbl>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'Allocation OD 2020'!$C$16:$C$22</c:f>
              <c:strCache>
                <c:ptCount val="7"/>
                <c:pt idx="0">
                  <c:v>Infrastructures de production d'énergie verte</c:v>
                </c:pt>
                <c:pt idx="1">
                  <c:v>Immobilier vert (BDT)</c:v>
                </c:pt>
                <c:pt idx="2">
                  <c:v>Immobilier vert (CDC II)</c:v>
                </c:pt>
                <c:pt idx="3">
                  <c:v>Transport et mobilité durable</c:v>
                </c:pt>
                <c:pt idx="4">
                  <c:v>Infrastructures numériques (Data center vert)</c:v>
                </c:pt>
                <c:pt idx="5">
                  <c:v>Infrastructures numériques (Accès au numérique)</c:v>
                </c:pt>
                <c:pt idx="6">
                  <c:v>Santé et médico-social</c:v>
                </c:pt>
              </c:strCache>
            </c:strRef>
          </c:cat>
          <c:val>
            <c:numRef>
              <c:f>'Allocation OD 2020'!$H$16:$H$22</c:f>
              <c:numCache>
                <c:formatCode>#\ ##0.00\ \ </c:formatCode>
                <c:ptCount val="7"/>
                <c:pt idx="0">
                  <c:v>44557188</c:v>
                </c:pt>
                <c:pt idx="1">
                  <c:v>21025911</c:v>
                </c:pt>
                <c:pt idx="2">
                  <c:v>379039285.00823331</c:v>
                </c:pt>
                <c:pt idx="3">
                  <c:v>21875920.165533897</c:v>
                </c:pt>
                <c:pt idx="4">
                  <c:v>8424700</c:v>
                </c:pt>
                <c:pt idx="5">
                  <c:v>41267181.899999999</c:v>
                </c:pt>
                <c:pt idx="6">
                  <c:v>16201850</c:v>
                </c:pt>
              </c:numCache>
            </c:numRef>
          </c:val>
          <c:extLst>
            <c:ext xmlns:c16="http://schemas.microsoft.com/office/drawing/2014/chart" uri="{C3380CC4-5D6E-409C-BE32-E72D297353CC}">
              <c16:uniqueId val="{0000000E-A4AD-4226-A0B2-BAFEB787F665}"/>
            </c:ext>
          </c:extLst>
        </c:ser>
        <c:dLbls>
          <c:showLegendKey val="0"/>
          <c:showVal val="1"/>
          <c:showCatName val="0"/>
          <c:showSerName val="0"/>
          <c:showPercent val="0"/>
          <c:showBubbleSize val="0"/>
          <c:showLeaderLines val="1"/>
        </c:dLbls>
        <c:firstSliceAng val="0"/>
        <c:holeSize val="50"/>
        <c:extLst>
          <c:ext xmlns:c15="http://schemas.microsoft.com/office/drawing/2012/chart" uri="{02D57815-91ED-43cb-92C2-25804820EDAC}">
            <c15:filteredPieSeries>
              <c15:ser>
                <c:idx val="0"/>
                <c:order val="0"/>
                <c:dPt>
                  <c:idx val="0"/>
                  <c:bubble3D val="0"/>
                  <c:spPr>
                    <a:solidFill>
                      <a:srgbClr val="469067"/>
                    </a:solidFill>
                    <a:ln w="19050">
                      <a:solidFill>
                        <a:schemeClr val="lt1"/>
                      </a:solidFill>
                    </a:ln>
                    <a:effectLst/>
                  </c:spPr>
                  <c:extLst>
                    <c:ext xmlns:c16="http://schemas.microsoft.com/office/drawing/2014/chart" uri="{C3380CC4-5D6E-409C-BE32-E72D297353CC}">
                      <c16:uniqueId val="{00000010-A4AD-4226-A0B2-BAFEB787F6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2-A4AD-4226-A0B2-BAFEB787F6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4-A4AD-4226-A0B2-BAFEB787F6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6-A4AD-4226-A0B2-BAFEB787F6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8-A4AD-4226-A0B2-BAFEB787F665}"/>
                    </c:ext>
                  </c:extLst>
                </c:dPt>
                <c:dPt>
                  <c:idx val="5"/>
                  <c:bubble3D val="0"/>
                  <c:spPr>
                    <a:solidFill>
                      <a:srgbClr val="00B050"/>
                    </a:solidFill>
                    <a:ln w="19050">
                      <a:solidFill>
                        <a:schemeClr val="lt1"/>
                      </a:solidFill>
                    </a:ln>
                    <a:effectLst/>
                  </c:spPr>
                  <c:extLst>
                    <c:ext xmlns:c16="http://schemas.microsoft.com/office/drawing/2014/chart" uri="{C3380CC4-5D6E-409C-BE32-E72D297353CC}">
                      <c16:uniqueId val="{0000001A-A4AD-4226-A0B2-BAFEB787F6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C-A4AD-4226-A0B2-BAFEB787F6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E-A4AD-4226-A0B2-BAFEB787F6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0-A4AD-4226-A0B2-BAFEB787F6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2-A4AD-4226-A0B2-BAFEB787F665}"/>
                    </c:ext>
                  </c:extLst>
                </c:dPt>
                <c:dPt>
                  <c:idx val="10"/>
                  <c:bubble3D val="0"/>
                  <c:spPr>
                    <a:solidFill>
                      <a:srgbClr val="33CC33"/>
                    </a:solidFill>
                    <a:ln w="19050">
                      <a:solidFill>
                        <a:schemeClr val="lt1"/>
                      </a:solidFill>
                    </a:ln>
                    <a:effectLst/>
                  </c:spPr>
                  <c:extLst>
                    <c:ext xmlns:c16="http://schemas.microsoft.com/office/drawing/2014/chart" uri="{C3380CC4-5D6E-409C-BE32-E72D297353CC}">
                      <c16:uniqueId val="{00000024-A4AD-4226-A0B2-BAFEB787F665}"/>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26-A4AD-4226-A0B2-BAFEB787F665}"/>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28-A4AD-4226-A0B2-BAFEB787F665}"/>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2A-A4AD-4226-A0B2-BAFEB787F665}"/>
                    </c:ext>
                  </c:extLst>
                </c:dPt>
                <c:dPt>
                  <c:idx val="14"/>
                  <c:bubble3D val="0"/>
                  <c:spPr>
                    <a:solidFill>
                      <a:srgbClr val="92D050"/>
                    </a:solidFill>
                    <a:ln w="19050">
                      <a:solidFill>
                        <a:schemeClr val="lt1"/>
                      </a:solidFill>
                    </a:ln>
                    <a:effectLst/>
                  </c:spPr>
                  <c:extLst>
                    <c:ext xmlns:c16="http://schemas.microsoft.com/office/drawing/2014/chart" uri="{C3380CC4-5D6E-409C-BE32-E72D297353CC}">
                      <c16:uniqueId val="{0000002C-A4AD-4226-A0B2-BAFEB787F665}"/>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2E-A4AD-4226-A0B2-BAFEB787F665}"/>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30-A4AD-4226-A0B2-BAFEB787F665}"/>
                    </c:ext>
                  </c:extLst>
                </c:dPt>
                <c:dPt>
                  <c:idx val="17"/>
                  <c:bubble3D val="0"/>
                  <c:spPr>
                    <a:solidFill>
                      <a:srgbClr val="B4F991"/>
                    </a:solidFill>
                    <a:ln w="19050">
                      <a:solidFill>
                        <a:schemeClr val="lt1"/>
                      </a:solidFill>
                    </a:ln>
                    <a:effectLst/>
                  </c:spPr>
                  <c:extLst>
                    <c:ext xmlns:c16="http://schemas.microsoft.com/office/drawing/2014/chart" uri="{C3380CC4-5D6E-409C-BE32-E72D297353CC}">
                      <c16:uniqueId val="{00000032-A4AD-4226-A0B2-BAFEB787F665}"/>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34-A4AD-4226-A0B2-BAFEB787F665}"/>
                    </c:ext>
                  </c:extLst>
                </c:dPt>
                <c:dPt>
                  <c:idx val="19"/>
                  <c:bubble3D val="0"/>
                  <c:spPr>
                    <a:solidFill>
                      <a:srgbClr val="BEE3A7"/>
                    </a:solidFill>
                    <a:ln w="19050">
                      <a:solidFill>
                        <a:schemeClr val="lt1"/>
                      </a:solidFill>
                    </a:ln>
                    <a:effectLst/>
                  </c:spPr>
                  <c:extLst>
                    <c:ext xmlns:c16="http://schemas.microsoft.com/office/drawing/2014/chart" uri="{C3380CC4-5D6E-409C-BE32-E72D297353CC}">
                      <c16:uniqueId val="{00000036-A4AD-4226-A0B2-BAFEB787F665}"/>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38-A4AD-4226-A0B2-BAFEB787F665}"/>
                    </c:ext>
                  </c:extLst>
                </c:dPt>
                <c:dPt>
                  <c:idx val="21"/>
                  <c:bubble3D val="0"/>
                  <c:spPr>
                    <a:solidFill>
                      <a:srgbClr val="7030A0"/>
                    </a:solidFill>
                    <a:ln w="19050">
                      <a:solidFill>
                        <a:schemeClr val="lt1"/>
                      </a:solidFill>
                    </a:ln>
                    <a:effectLst/>
                  </c:spPr>
                  <c:extLst>
                    <c:ext xmlns:c16="http://schemas.microsoft.com/office/drawing/2014/chart" uri="{C3380CC4-5D6E-409C-BE32-E72D297353CC}">
                      <c16:uniqueId val="{0000003A-A4AD-4226-A0B2-BAFEB787F665}"/>
                    </c:ext>
                  </c:extLst>
                </c:dPt>
                <c:dPt>
                  <c:idx val="22"/>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3C-A4AD-4226-A0B2-BAFEB787F665}"/>
                    </c:ext>
                  </c:extLst>
                </c:dPt>
                <c:dPt>
                  <c:idx val="23"/>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3E-A4AD-4226-A0B2-BAFEB787F665}"/>
                    </c:ext>
                  </c:extLst>
                </c:dPt>
                <c:dPt>
                  <c:idx val="24"/>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40-A4AD-4226-A0B2-BAFEB787F665}"/>
                    </c:ext>
                  </c:extLst>
                </c:dPt>
                <c:dPt>
                  <c:idx val="25"/>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42-A4AD-4226-A0B2-BAFEB787F665}"/>
                    </c:ext>
                  </c:extLst>
                </c:dPt>
                <c:dPt>
                  <c:idx val="26"/>
                  <c:bubble3D val="0"/>
                  <c:spPr>
                    <a:solidFill>
                      <a:srgbClr val="990099"/>
                    </a:solidFill>
                    <a:ln w="19050">
                      <a:solidFill>
                        <a:schemeClr val="lt1"/>
                      </a:solidFill>
                    </a:ln>
                    <a:effectLst/>
                  </c:spPr>
                  <c:extLst>
                    <c:ext xmlns:c16="http://schemas.microsoft.com/office/drawing/2014/chart" uri="{C3380CC4-5D6E-409C-BE32-E72D297353CC}">
                      <c16:uniqueId val="{00000044-A4AD-4226-A0B2-BAFEB787F665}"/>
                    </c:ext>
                  </c:extLst>
                </c:dPt>
                <c:dPt>
                  <c:idx val="2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46-A4AD-4226-A0B2-BAFEB787F665}"/>
                    </c:ext>
                  </c:extLst>
                </c:dPt>
                <c:dPt>
                  <c:idx val="28"/>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48-A4AD-4226-A0B2-BAFEB787F665}"/>
                    </c:ext>
                  </c:extLst>
                </c:dPt>
                <c:dPt>
                  <c:idx val="29"/>
                  <c:bubble3D val="0"/>
                  <c:spPr>
                    <a:solidFill>
                      <a:srgbClr val="E67AE6"/>
                    </a:solidFill>
                    <a:ln w="19050">
                      <a:solidFill>
                        <a:schemeClr val="lt1"/>
                      </a:solidFill>
                    </a:ln>
                    <a:effectLst/>
                  </c:spPr>
                  <c:extLst>
                    <c:ext xmlns:c16="http://schemas.microsoft.com/office/drawing/2014/chart" uri="{C3380CC4-5D6E-409C-BE32-E72D297353CC}">
                      <c16:uniqueId val="{0000004A-A4AD-4226-A0B2-BAFEB787F665}"/>
                    </c:ext>
                  </c:extLst>
                </c:dPt>
                <c:dPt>
                  <c:idx val="3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4C-A4AD-4226-A0B2-BAFEB787F665}"/>
                    </c:ext>
                  </c:extLst>
                </c:dPt>
                <c:dPt>
                  <c:idx val="31"/>
                  <c:bubble3D val="0"/>
                  <c:spPr>
                    <a:solidFill>
                      <a:schemeClr val="accent2">
                        <a:lumMod val="50000"/>
                      </a:schemeClr>
                    </a:solidFill>
                    <a:ln w="19050">
                      <a:solidFill>
                        <a:schemeClr val="lt1"/>
                      </a:solidFill>
                    </a:ln>
                    <a:effectLst/>
                  </c:spPr>
                  <c:extLst>
                    <c:ext xmlns:c16="http://schemas.microsoft.com/office/drawing/2014/chart" uri="{C3380CC4-5D6E-409C-BE32-E72D297353CC}">
                      <c16:uniqueId val="{0000004E-A4AD-4226-A0B2-BAFEB787F665}"/>
                    </c:ext>
                  </c:extLst>
                </c:dPt>
                <c:dPt>
                  <c:idx val="32"/>
                  <c:bubble3D val="0"/>
                  <c:spPr>
                    <a:solidFill>
                      <a:schemeClr val="accent3">
                        <a:lumMod val="50000"/>
                      </a:schemeClr>
                    </a:solidFill>
                    <a:ln w="19050">
                      <a:solidFill>
                        <a:schemeClr val="lt1"/>
                      </a:solidFill>
                    </a:ln>
                    <a:effectLst/>
                  </c:spPr>
                  <c:extLst>
                    <c:ext xmlns:c16="http://schemas.microsoft.com/office/drawing/2014/chart" uri="{C3380CC4-5D6E-409C-BE32-E72D297353CC}">
                      <c16:uniqueId val="{00000050-A4AD-4226-A0B2-BAFEB787F665}"/>
                    </c:ext>
                  </c:extLst>
                </c:dPt>
                <c:dPt>
                  <c:idx val="33"/>
                  <c:bubble3D val="0"/>
                  <c:spPr>
                    <a:solidFill>
                      <a:schemeClr val="accent4">
                        <a:lumMod val="50000"/>
                      </a:schemeClr>
                    </a:solidFill>
                    <a:ln w="19050">
                      <a:solidFill>
                        <a:schemeClr val="lt1"/>
                      </a:solidFill>
                    </a:ln>
                    <a:effectLst/>
                  </c:spPr>
                  <c:extLst>
                    <c:ext xmlns:c16="http://schemas.microsoft.com/office/drawing/2014/chart" uri="{C3380CC4-5D6E-409C-BE32-E72D297353CC}">
                      <c16:uniqueId val="{00000052-A4AD-4226-A0B2-BAFEB787F665}"/>
                    </c:ext>
                  </c:extLst>
                </c:dPt>
                <c:dPt>
                  <c:idx val="34"/>
                  <c:bubble3D val="0"/>
                  <c:spPr>
                    <a:solidFill>
                      <a:srgbClr val="FFCCFF"/>
                    </a:solidFill>
                    <a:ln w="19050">
                      <a:solidFill>
                        <a:schemeClr val="lt1"/>
                      </a:solidFill>
                    </a:ln>
                    <a:effectLst/>
                  </c:spPr>
                  <c:extLst>
                    <c:ext xmlns:c16="http://schemas.microsoft.com/office/drawing/2014/chart" uri="{C3380CC4-5D6E-409C-BE32-E72D297353CC}">
                      <c16:uniqueId val="{00000054-A4AD-4226-A0B2-BAFEB787F665}"/>
                    </c:ext>
                  </c:extLst>
                </c:dPt>
                <c:dPt>
                  <c:idx val="35"/>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56-A4AD-4226-A0B2-BAFEB787F665}"/>
                    </c:ext>
                  </c:extLst>
                </c:dPt>
                <c:dPt>
                  <c:idx val="36"/>
                  <c:bubble3D val="0"/>
                  <c:spPr>
                    <a:solidFill>
                      <a:schemeClr val="accent1">
                        <a:lumMod val="70000"/>
                        <a:lumOff val="30000"/>
                      </a:schemeClr>
                    </a:solidFill>
                    <a:ln w="19050">
                      <a:solidFill>
                        <a:schemeClr val="lt1"/>
                      </a:solidFill>
                    </a:ln>
                    <a:effectLst/>
                  </c:spPr>
                  <c:extLst>
                    <c:ext xmlns:c16="http://schemas.microsoft.com/office/drawing/2014/chart" uri="{C3380CC4-5D6E-409C-BE32-E72D297353CC}">
                      <c16:uniqueId val="{00000058-A4AD-4226-A0B2-BAFEB787F665}"/>
                    </c:ext>
                  </c:extLst>
                </c:dPt>
                <c:dPt>
                  <c:idx val="37"/>
                  <c:bubble3D val="0"/>
                  <c:spPr>
                    <a:solidFill>
                      <a:schemeClr val="accent2">
                        <a:lumMod val="70000"/>
                        <a:lumOff val="30000"/>
                      </a:schemeClr>
                    </a:solidFill>
                    <a:ln w="19050">
                      <a:solidFill>
                        <a:schemeClr val="lt1"/>
                      </a:solidFill>
                    </a:ln>
                    <a:effectLst/>
                  </c:spPr>
                  <c:extLst>
                    <c:ext xmlns:c16="http://schemas.microsoft.com/office/drawing/2014/chart" uri="{C3380CC4-5D6E-409C-BE32-E72D297353CC}">
                      <c16:uniqueId val="{0000005A-A4AD-4226-A0B2-BAFEB787F665}"/>
                    </c:ext>
                  </c:extLst>
                </c:dPt>
                <c:dPt>
                  <c:idx val="38"/>
                  <c:bubble3D val="0"/>
                  <c:spPr>
                    <a:solidFill>
                      <a:schemeClr val="accent3">
                        <a:lumMod val="70000"/>
                        <a:lumOff val="30000"/>
                      </a:schemeClr>
                    </a:solidFill>
                    <a:ln w="19050">
                      <a:solidFill>
                        <a:schemeClr val="lt1"/>
                      </a:solidFill>
                    </a:ln>
                    <a:effectLst/>
                  </c:spPr>
                  <c:extLst>
                    <c:ext xmlns:c16="http://schemas.microsoft.com/office/drawing/2014/chart" uri="{C3380CC4-5D6E-409C-BE32-E72D297353CC}">
                      <c16:uniqueId val="{0000005B-6B78-4E8D-BBD9-6CFE0C37EE8A}"/>
                    </c:ext>
                  </c:extLst>
                </c:dPt>
                <c:dPt>
                  <c:idx val="39"/>
                  <c:bubble3D val="0"/>
                  <c:spPr>
                    <a:solidFill>
                      <a:schemeClr val="accent4">
                        <a:lumMod val="70000"/>
                        <a:lumOff val="30000"/>
                      </a:schemeClr>
                    </a:solidFill>
                    <a:ln w="19050">
                      <a:solidFill>
                        <a:schemeClr val="lt1"/>
                      </a:solidFill>
                    </a:ln>
                    <a:effectLst/>
                  </c:spPr>
                  <c:extLst>
                    <c:ext xmlns:c16="http://schemas.microsoft.com/office/drawing/2014/chart" uri="{C3380CC4-5D6E-409C-BE32-E72D297353CC}">
                      <c16:uniqueId val="{0000005D-6B78-4E8D-BBD9-6CFE0C37EE8A}"/>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9F4AC79E-C254-4876-B0B7-EAFC0E0DB8F1}" type="CATEGORYNAME">
                            <a:rPr lang="en-US" sz="1100" b="1">
                              <a:solidFill>
                                <a:srgbClr val="469067"/>
                              </a:solidFill>
                            </a:rPr>
                            <a:pPr>
                              <a:defRPr/>
                            </a:pPr>
                            <a:t>[NOM DE CATÉGORIE]</a:t>
                          </a:fld>
                          <a:r>
                            <a:rPr lang="en-US" baseline="0"/>
                            <a:t>
</a:t>
                          </a:r>
                          <a:fld id="{8B89A340-D629-4BB0-BCC7-0597ED6322A6}"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21494668136596068"/>
                            <c:h val="8.1382914407863563E-2"/>
                          </c:manualLayout>
                        </c15:layout>
                        <c15:dlblFieldTable/>
                        <c15:showDataLabelsRange val="0"/>
                      </c:ext>
                      <c:ext xmlns:c16="http://schemas.microsoft.com/office/drawing/2014/chart" uri="{C3380CC4-5D6E-409C-BE32-E72D297353CC}">
                        <c16:uniqueId val="{00000010-A4AD-4226-A0B2-BAFEB787F665}"/>
                      </c:ext>
                    </c:extLst>
                  </c:dLbl>
                  <c:dLbl>
                    <c:idx val="5"/>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A224710A-DFC3-4E7F-BE84-1411D5CEE54E}" type="CATEGORYNAME">
                            <a:rPr lang="en-US" sz="1100" b="1">
                              <a:solidFill>
                                <a:srgbClr val="00B050"/>
                              </a:solidFill>
                            </a:rPr>
                            <a:pPr>
                              <a:defRPr/>
                            </a:pPr>
                            <a:t>[NOM DE CATÉGORIE]</a:t>
                          </a:fld>
                          <a:r>
                            <a:rPr lang="en-US" baseline="0"/>
                            <a:t>
</a:t>
                          </a:r>
                          <a:fld id="{ADAB6119-4C9B-40F2-A25F-3BAFE5057FF6}" type="PERCENTAGE">
                            <a:rPr lang="en-US" baseline="0"/>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0602705314518486"/>
                            <c:h val="9.8992981486966336E-2"/>
                          </c:manualLayout>
                        </c15:layout>
                        <c15:dlblFieldTable/>
                        <c15:showDataLabelsRange val="0"/>
                      </c:ext>
                      <c:ext xmlns:c16="http://schemas.microsoft.com/office/drawing/2014/chart" uri="{C3380CC4-5D6E-409C-BE32-E72D297353CC}">
                        <c16:uniqueId val="{0000001A-A4AD-4226-A0B2-BAFEB787F665}"/>
                      </c:ext>
                    </c:extLst>
                  </c:dLbl>
                  <c:dLbl>
                    <c:idx val="1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210E841A-545F-46AD-821F-82883983CFDB}" type="CATEGORYNAME">
                            <a:rPr lang="en-US" sz="1100" b="1">
                              <a:solidFill>
                                <a:srgbClr val="33CC33"/>
                              </a:solidFill>
                            </a:rPr>
                            <a:pPr>
                              <a:defRPr/>
                            </a:pPr>
                            <a:t>[NOM DE CATÉGORIE]</a:t>
                          </a:fld>
                          <a:r>
                            <a:rPr lang="en-US" sz="1100" baseline="0">
                              <a:solidFill>
                                <a:srgbClr val="33CC33"/>
                              </a:solidFill>
                            </a:rPr>
                            <a:t>
</a:t>
                          </a:r>
                          <a:fld id="{2FD33FF4-DC7C-4F27-BF25-EA82B6062B47}" type="PERCENTAGE">
                            <a:rPr lang="en-US" sz="1100" baseline="0">
                              <a:solidFill>
                                <a:sysClr val="windowText" lastClr="000000"/>
                              </a:solidFill>
                            </a:rPr>
                            <a:pPr>
                              <a:defRPr/>
                            </a:pPr>
                            <a:t>[POURCENTAGE]</a:t>
                          </a:fld>
                          <a:endParaRPr lang="en-US" sz="1100" baseline="0">
                            <a:solidFill>
                              <a:srgbClr val="33CC33"/>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5529814717586787"/>
                            <c:h val="8.6812791467116873E-2"/>
                          </c:manualLayout>
                        </c15:layout>
                        <c15:dlblFieldTable/>
                        <c15:showDataLabelsRange val="0"/>
                      </c:ext>
                      <c:ext xmlns:c16="http://schemas.microsoft.com/office/drawing/2014/chart" uri="{C3380CC4-5D6E-409C-BE32-E72D297353CC}">
                        <c16:uniqueId val="{00000024-A4AD-4226-A0B2-BAFEB787F665}"/>
                      </c:ext>
                    </c:extLst>
                  </c:dLbl>
                  <c:dLbl>
                    <c:idx val="14"/>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63B06594-DF4C-4401-88AD-F1BEED117ACF}" type="CATEGORYNAME">
                            <a:rPr lang="en-US" sz="1100" b="1">
                              <a:solidFill>
                                <a:srgbClr val="92D050"/>
                              </a:solidFill>
                            </a:rPr>
                            <a:pPr>
                              <a:defRPr/>
                            </a:pPr>
                            <a:t>[NOM DE CATÉGORIE]</a:t>
                          </a:fld>
                          <a:r>
                            <a:rPr lang="en-US" baseline="0"/>
                            <a:t>
</a:t>
                          </a:r>
                          <a:fld id="{51427703-89F2-4411-BAF7-EEBCA66C566E}"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1427862864253244"/>
                            <c:h val="7.6309732342754386E-2"/>
                          </c:manualLayout>
                        </c15:layout>
                        <c15:dlblFieldTable/>
                        <c15:showDataLabelsRange val="0"/>
                      </c:ext>
                      <c:ext xmlns:c16="http://schemas.microsoft.com/office/drawing/2014/chart" uri="{C3380CC4-5D6E-409C-BE32-E72D297353CC}">
                        <c16:uniqueId val="{0000002C-A4AD-4226-A0B2-BAFEB787F665}"/>
                      </c:ext>
                    </c:extLst>
                  </c:dLbl>
                  <c:dLbl>
                    <c:idx val="17"/>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0BFD128F-06FA-4419-897E-B2D96E1F63EE}" type="CATEGORYNAME">
                            <a:rPr lang="en-US" sz="1100" b="1">
                              <a:solidFill>
                                <a:srgbClr val="B4F991"/>
                              </a:solidFill>
                            </a:rPr>
                            <a:pPr>
                              <a:defRPr/>
                            </a:pPr>
                            <a:t>[NOM DE CATÉGORIE]</a:t>
                          </a:fld>
                          <a:r>
                            <a:rPr lang="en-US" baseline="0"/>
                            <a:t>
</a:t>
                          </a:r>
                          <a:fld id="{4B07670B-693E-43BF-B142-C15F10489105}"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1481274447409583"/>
                            <c:h val="7.6246731386935857E-2"/>
                          </c:manualLayout>
                        </c15:layout>
                        <c15:dlblFieldTable/>
                        <c15:showDataLabelsRange val="0"/>
                      </c:ext>
                      <c:ext xmlns:c16="http://schemas.microsoft.com/office/drawing/2014/chart" uri="{C3380CC4-5D6E-409C-BE32-E72D297353CC}">
                        <c16:uniqueId val="{00000032-A4AD-4226-A0B2-BAFEB787F665}"/>
                      </c:ext>
                    </c:extLst>
                  </c:dLbl>
                  <c:dLbl>
                    <c:idx val="19"/>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BD044559-3EB5-4F1B-9EE8-68151CF8B1FE}" type="CATEGORYNAME">
                            <a:rPr lang="en-US" sz="1100" b="1">
                              <a:solidFill>
                                <a:srgbClr val="BEE3A7"/>
                              </a:solidFill>
                            </a:rPr>
                            <a:pPr>
                              <a:defRPr/>
                            </a:pPr>
                            <a:t>[NOM DE CATÉGORIE]</a:t>
                          </a:fld>
                          <a:r>
                            <a:rPr lang="en-US" baseline="0">
                              <a:solidFill>
                                <a:srgbClr val="BEE3A7"/>
                              </a:solidFill>
                            </a:rPr>
                            <a:t>
</a:t>
                          </a:r>
                          <a:fld id="{155D9989-E123-4C5B-9181-30222EB7BDF6}" type="PERCENTAGE">
                            <a:rPr lang="en-US" baseline="0">
                              <a:solidFill>
                                <a:sysClr val="windowText" lastClr="000000"/>
                              </a:solidFill>
                            </a:rPr>
                            <a:pPr>
                              <a:defRPr/>
                            </a:pPr>
                            <a:t>[POURCENTAGE]</a:t>
                          </a:fld>
                          <a:endParaRPr lang="en-US" baseline="0">
                            <a:solidFill>
                              <a:srgbClr val="BEE3A7"/>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6030500893535077"/>
                            <c:h val="8.3143921115773844E-2"/>
                          </c:manualLayout>
                        </c15:layout>
                        <c15:dlblFieldTable/>
                        <c15:showDataLabelsRange val="0"/>
                      </c:ext>
                      <c:ext xmlns:c16="http://schemas.microsoft.com/office/drawing/2014/chart" uri="{C3380CC4-5D6E-409C-BE32-E72D297353CC}">
                        <c16:uniqueId val="{00000036-A4AD-4226-A0B2-BAFEB787F665}"/>
                      </c:ext>
                    </c:extLst>
                  </c:dLbl>
                  <c:dLbl>
                    <c:idx val="2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3F216983-35B2-4E86-823D-08817D95D0C0}" type="CATEGORYNAME">
                            <a:rPr lang="en-US" sz="1100" b="1">
                              <a:solidFill>
                                <a:srgbClr val="7030A0"/>
                              </a:solidFill>
                            </a:rPr>
                            <a:pPr>
                              <a:defRPr/>
                            </a:pPr>
                            <a:t>[NOM DE CATÉGORIE]</a:t>
                          </a:fld>
                          <a:r>
                            <a:rPr lang="en-US" baseline="0"/>
                            <a:t>
</a:t>
                          </a:r>
                          <a:fld id="{CC7288D7-286C-4EE6-8F71-29A894DC6E74}"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617995428654331"/>
                            <c:h val="7.6099894284132746E-2"/>
                          </c:manualLayout>
                        </c15:layout>
                        <c15:dlblFieldTable/>
                        <c15:showDataLabelsRange val="0"/>
                      </c:ext>
                      <c:ext xmlns:c16="http://schemas.microsoft.com/office/drawing/2014/chart" uri="{C3380CC4-5D6E-409C-BE32-E72D297353CC}">
                        <c16:uniqueId val="{0000003A-A4AD-4226-A0B2-BAFEB787F665}"/>
                      </c:ext>
                    </c:extLst>
                  </c:dLbl>
                  <c:dLbl>
                    <c:idx val="26"/>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05E1B31E-0154-4E32-85A2-1DA97C887846}" type="CATEGORYNAME">
                            <a:rPr lang="en-US" sz="1100" b="1">
                              <a:solidFill>
                                <a:srgbClr val="990099"/>
                              </a:solidFill>
                            </a:rPr>
                            <a:pPr>
                              <a:defRPr/>
                            </a:pPr>
                            <a:t>[NOM DE CATÉGORIE]</a:t>
                          </a:fld>
                          <a:r>
                            <a:rPr lang="en-US" baseline="0"/>
                            <a:t>
</a:t>
                          </a:r>
                          <a:fld id="{873ACD9B-64F4-4762-BA6C-D55CFF8C7428}"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8691433827567225"/>
                            <c:h val="8.1382914407863563E-2"/>
                          </c:manualLayout>
                        </c15:layout>
                        <c15:dlblFieldTable/>
                        <c15:showDataLabelsRange val="0"/>
                      </c:ext>
                      <c:ext xmlns:c16="http://schemas.microsoft.com/office/drawing/2014/chart" uri="{C3380CC4-5D6E-409C-BE32-E72D297353CC}">
                        <c16:uniqueId val="{00000044-A4AD-4226-A0B2-BAFEB787F665}"/>
                      </c:ext>
                    </c:extLst>
                  </c:dLbl>
                  <c:dLbl>
                    <c:idx val="29"/>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10E63D22-BBDB-4DCE-AB0E-55675D2D49F6}" type="CATEGORYNAME">
                            <a:rPr lang="en-US" sz="1100" b="1">
                              <a:solidFill>
                                <a:srgbClr val="E67AE6"/>
                              </a:solidFill>
                            </a:rPr>
                            <a:pPr>
                              <a:defRPr/>
                            </a:pPr>
                            <a:t>[NOM DE CATÉGORIE]</a:t>
                          </a:fld>
                          <a:r>
                            <a:rPr lang="en-US" baseline="0"/>
                            <a:t>
</a:t>
                          </a:r>
                          <a:fld id="{FE22C379-C256-40AA-A7D5-541C86A887FF}"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1181492140297451"/>
                            <c:h val="6.7294860744581367E-2"/>
                          </c:manualLayout>
                        </c15:layout>
                        <c15:dlblFieldTable/>
                        <c15:showDataLabelsRange val="0"/>
                      </c:ext>
                      <c:ext xmlns:c16="http://schemas.microsoft.com/office/drawing/2014/chart" uri="{C3380CC4-5D6E-409C-BE32-E72D297353CC}">
                        <c16:uniqueId val="{0000004A-A4AD-4226-A0B2-BAFEB787F665}"/>
                      </c:ext>
                    </c:extLst>
                  </c:dLbl>
                  <c:dLbl>
                    <c:idx val="34"/>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3C2D4E5A-6B9D-4743-A716-4476AFEA97FB}" type="CATEGORYNAME">
                            <a:rPr lang="en-US" sz="1100" b="1">
                              <a:solidFill>
                                <a:srgbClr val="FFCCFF"/>
                              </a:solidFill>
                            </a:rPr>
                            <a:pPr>
                              <a:defRPr/>
                            </a:pPr>
                            <a:t>[NOM DE CATÉGORIE]</a:t>
                          </a:fld>
                          <a:r>
                            <a:rPr lang="en-US" b="1" baseline="0"/>
                            <a:t>
</a:t>
                          </a:r>
                          <a:fld id="{3A1C812E-C72B-40AE-9E9C-AEDAC8B360F9}" type="PERCENTAGE">
                            <a:rPr lang="en-US" b="1" baseline="0">
                              <a:solidFill>
                                <a:sysClr val="windowText" lastClr="000000"/>
                              </a:solidFill>
                            </a:rPr>
                            <a:pPr>
                              <a:defRPr/>
                            </a:pPr>
                            <a:t>[POURCENTAGE]</a:t>
                          </a:fld>
                          <a:endParaRPr lang="en-US" b="1"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4799822453818634"/>
                            <c:h val="8.5135759342522585E-2"/>
                          </c:manualLayout>
                        </c15:layout>
                        <c15:dlblFieldTable/>
                        <c15:showDataLabelsRange val="0"/>
                      </c:ext>
                      <c:ext xmlns:c16="http://schemas.microsoft.com/office/drawing/2014/chart" uri="{C3380CC4-5D6E-409C-BE32-E72D297353CC}">
                        <c16:uniqueId val="{00000054-A4AD-4226-A0B2-BAFEB787F665}"/>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'Allocation OD 2020'!$C$16:$C$22</c15:sqref>
                        </c15:formulaRef>
                      </c:ext>
                    </c:extLst>
                    <c:strCache>
                      <c:ptCount val="7"/>
                      <c:pt idx="0">
                        <c:v>Infrastructures de production d'énergie verte</c:v>
                      </c:pt>
                      <c:pt idx="1">
                        <c:v>Immobilier vert (BDT)</c:v>
                      </c:pt>
                      <c:pt idx="2">
                        <c:v>Immobilier vert (CDC II)</c:v>
                      </c:pt>
                      <c:pt idx="3">
                        <c:v>Transport et mobilité durable</c:v>
                      </c:pt>
                      <c:pt idx="4">
                        <c:v>Infrastructures numériques (Data center vert)</c:v>
                      </c:pt>
                      <c:pt idx="5">
                        <c:v>Infrastructures numériques (Accès au numérique)</c:v>
                      </c:pt>
                      <c:pt idx="6">
                        <c:v>Santé et médico-social</c:v>
                      </c:pt>
                    </c:strCache>
                  </c:strRef>
                </c:cat>
                <c:val>
                  <c:numRef>
                    <c:extLst>
                      <c:ext uri="{02D57815-91ED-43cb-92C2-25804820EDAC}">
                        <c15:formulaRef>
                          <c15:sqref>'Synthèse allocation'!$D$18:$D$57</c15:sqref>
                        </c15:formulaRef>
                      </c:ext>
                    </c:extLst>
                    <c:numCache>
                      <c:formatCode>General</c:formatCode>
                      <c:ptCount val="40"/>
                      <c:pt idx="0">
                        <c:v>19</c:v>
                      </c:pt>
                      <c:pt idx="1">
                        <c:v>5</c:v>
                      </c:pt>
                      <c:pt idx="2">
                        <c:v>2</c:v>
                      </c:pt>
                      <c:pt idx="3">
                        <c:v>9</c:v>
                      </c:pt>
                      <c:pt idx="4">
                        <c:v>3</c:v>
                      </c:pt>
                      <c:pt idx="5">
                        <c:v>38</c:v>
                      </c:pt>
                      <c:pt idx="6">
                        <c:v>21</c:v>
                      </c:pt>
                      <c:pt idx="7">
                        <c:v>8</c:v>
                      </c:pt>
                      <c:pt idx="8">
                        <c:v>6</c:v>
                      </c:pt>
                      <c:pt idx="9">
                        <c:v>3</c:v>
                      </c:pt>
                      <c:pt idx="10">
                        <c:v>11</c:v>
                      </c:pt>
                      <c:pt idx="11">
                        <c:v>2</c:v>
                      </c:pt>
                      <c:pt idx="12">
                        <c:v>4</c:v>
                      </c:pt>
                      <c:pt idx="13">
                        <c:v>5</c:v>
                      </c:pt>
                      <c:pt idx="14">
                        <c:v>2</c:v>
                      </c:pt>
                      <c:pt idx="15">
                        <c:v>1</c:v>
                      </c:pt>
                      <c:pt idx="16">
                        <c:v>1</c:v>
                      </c:pt>
                      <c:pt idx="17">
                        <c:v>3</c:v>
                      </c:pt>
                      <c:pt idx="18">
                        <c:v>3</c:v>
                      </c:pt>
                      <c:pt idx="19">
                        <c:v>3</c:v>
                      </c:pt>
                      <c:pt idx="20">
                        <c:v>3</c:v>
                      </c:pt>
                      <c:pt idx="21">
                        <c:v>17</c:v>
                      </c:pt>
                      <c:pt idx="22">
                        <c:v>3</c:v>
                      </c:pt>
                      <c:pt idx="23">
                        <c:v>3</c:v>
                      </c:pt>
                      <c:pt idx="24">
                        <c:v>5</c:v>
                      </c:pt>
                      <c:pt idx="25">
                        <c:v>6</c:v>
                      </c:pt>
                      <c:pt idx="26">
                        <c:v>1</c:v>
                      </c:pt>
                      <c:pt idx="27">
                        <c:v>1</c:v>
                      </c:pt>
                      <c:pt idx="28">
                        <c:v>4</c:v>
                      </c:pt>
                      <c:pt idx="29">
                        <c:v>2</c:v>
                      </c:pt>
                      <c:pt idx="30">
                        <c:v>2</c:v>
                      </c:pt>
                      <c:pt idx="31">
                        <c:v>20</c:v>
                      </c:pt>
                      <c:pt idx="32">
                        <c:v>10</c:v>
                      </c:pt>
                      <c:pt idx="33">
                        <c:v>3</c:v>
                      </c:pt>
                      <c:pt idx="34">
                        <c:v>4</c:v>
                      </c:pt>
                      <c:pt idx="35">
                        <c:v>3</c:v>
                      </c:pt>
                      <c:pt idx="36">
                        <c:v>4</c:v>
                      </c:pt>
                      <c:pt idx="37">
                        <c:v>1</c:v>
                      </c:pt>
                      <c:pt idx="38">
                        <c:v>2</c:v>
                      </c:pt>
                      <c:pt idx="39">
                        <c:v>1</c:v>
                      </c:pt>
                    </c:numCache>
                  </c:numRef>
                </c:val>
                <c:extLst>
                  <c:ext xmlns:c16="http://schemas.microsoft.com/office/drawing/2014/chart" uri="{C3380CC4-5D6E-409C-BE32-E72D297353CC}">
                    <c16:uniqueId val="{0000005B-A4AD-4226-A0B2-BAFEB787F665}"/>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'Allocation OD 2019'!$H$15</c15:sqref>
                        </c15:formulaRef>
                      </c:ext>
                    </c:extLst>
                    <c:strCache>
                      <c:ptCount val="1"/>
                      <c:pt idx="0">
                        <c:v>Montants
investis</c:v>
                      </c:pt>
                    </c:strCache>
                  </c:strRef>
                </c:tx>
                <c:dPt>
                  <c:idx val="0"/>
                  <c:bubble3D val="0"/>
                  <c:spPr>
                    <a:solidFill>
                      <a:srgbClr val="469067"/>
                    </a:solidFill>
                    <a:ln w="19050">
                      <a:solidFill>
                        <a:schemeClr val="lt1"/>
                      </a:solidFill>
                    </a:ln>
                    <a:effectLst/>
                  </c:spPr>
                  <c:extLst xmlns:c15="http://schemas.microsoft.com/office/drawing/2012/chart">
                    <c:ext xmlns:c16="http://schemas.microsoft.com/office/drawing/2014/chart" uri="{C3380CC4-5D6E-409C-BE32-E72D297353CC}">
                      <c16:uniqueId val="{0000005D-A4AD-4226-A0B2-BAFEB787F665}"/>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5F-A4AD-4226-A0B2-BAFEB787F665}"/>
                    </c:ext>
                  </c:extLst>
                </c:dPt>
                <c:dPt>
                  <c:idx val="2"/>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61-A4AD-4226-A0B2-BAFEB787F665}"/>
                    </c:ext>
                  </c:extLst>
                </c:dPt>
                <c:dPt>
                  <c:idx val="3"/>
                  <c:bubble3D val="0"/>
                  <c:spPr>
                    <a:solidFill>
                      <a:srgbClr val="92D050"/>
                    </a:solidFill>
                    <a:ln w="19050">
                      <a:solidFill>
                        <a:schemeClr val="lt1"/>
                      </a:solidFill>
                    </a:ln>
                    <a:effectLst/>
                  </c:spPr>
                  <c:extLst xmlns:c15="http://schemas.microsoft.com/office/drawing/2012/chart">
                    <c:ext xmlns:c16="http://schemas.microsoft.com/office/drawing/2014/chart" uri="{C3380CC4-5D6E-409C-BE32-E72D297353CC}">
                      <c16:uniqueId val="{00000063-A4AD-4226-A0B2-BAFEB787F665}"/>
                    </c:ext>
                  </c:extLst>
                </c:dPt>
                <c:dPt>
                  <c:idx val="4"/>
                  <c:bubble3D val="0"/>
                  <c:spPr>
                    <a:solidFill>
                      <a:srgbClr val="9900CC"/>
                    </a:solidFill>
                    <a:ln w="19050">
                      <a:solidFill>
                        <a:schemeClr val="lt1"/>
                      </a:solidFill>
                    </a:ln>
                    <a:effectLst/>
                  </c:spPr>
                  <c:extLst xmlns:c15="http://schemas.microsoft.com/office/drawing/2012/chart">
                    <c:ext xmlns:c16="http://schemas.microsoft.com/office/drawing/2014/chart" uri="{C3380CC4-5D6E-409C-BE32-E72D297353CC}">
                      <c16:uniqueId val="{00000065-A4AD-4226-A0B2-BAFEB787F665}"/>
                    </c:ext>
                  </c:extLst>
                </c:dPt>
                <c:dPt>
                  <c:idx val="5"/>
                  <c:bubble3D val="0"/>
                  <c:spPr>
                    <a:solidFill>
                      <a:srgbClr val="FFCCFF"/>
                    </a:solidFill>
                    <a:ln w="19050">
                      <a:solidFill>
                        <a:schemeClr val="lt1"/>
                      </a:solidFill>
                    </a:ln>
                    <a:effectLst/>
                  </c:spPr>
                  <c:extLst xmlns:c15="http://schemas.microsoft.com/office/drawing/2012/chart">
                    <c:ext xmlns:c16="http://schemas.microsoft.com/office/drawing/2014/chart" uri="{C3380CC4-5D6E-409C-BE32-E72D297353CC}">
                      <c16:uniqueId val="{00000067-A4AD-4226-A0B2-BAFEB787F665}"/>
                    </c:ext>
                  </c:extLst>
                </c:dPt>
                <c:dPt>
                  <c:idx val="6"/>
                  <c:bubble3D val="0"/>
                  <c:spPr>
                    <a:solidFill>
                      <a:srgbClr val="990099"/>
                    </a:solidFill>
                    <a:ln w="19050">
                      <a:solidFill>
                        <a:schemeClr val="lt1"/>
                      </a:solidFill>
                    </a:ln>
                    <a:effectLst/>
                  </c:spPr>
                  <c:extLst xmlns:c15="http://schemas.microsoft.com/office/drawing/2012/chart">
                    <c:ext xmlns:c16="http://schemas.microsoft.com/office/drawing/2014/chart" uri="{C3380CC4-5D6E-409C-BE32-E72D297353CC}">
                      <c16:uniqueId val="{00000069-A4AD-4226-A0B2-BAFEB787F665}"/>
                    </c:ext>
                  </c:extLst>
                </c:dPt>
                <c:dPt>
                  <c:idx val="7"/>
                  <c:bubble3D val="0"/>
                  <c:spPr>
                    <a:solidFill>
                      <a:srgbClr val="7030A0"/>
                    </a:solidFill>
                    <a:ln w="19050">
                      <a:solidFill>
                        <a:schemeClr val="lt1"/>
                      </a:solidFill>
                    </a:ln>
                    <a:effectLst/>
                  </c:spPr>
                  <c:extLst xmlns:c15="http://schemas.microsoft.com/office/drawing/2012/chart">
                    <c:ext xmlns:c16="http://schemas.microsoft.com/office/drawing/2014/chart" uri="{C3380CC4-5D6E-409C-BE32-E72D297353CC}">
                      <c16:uniqueId val="{0000006B-A4AD-4226-A0B2-BAFEB787F665}"/>
                    </c:ext>
                  </c:extLst>
                </c:dPt>
                <c:dPt>
                  <c:idx val="8"/>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6D-A4AD-4226-A0B2-BAFEB787F665}"/>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64A871EA-126C-4704-A98F-D0A59BBD7DF3}" type="CATEGORYNAME">
                            <a:rPr lang="en-US" sz="1600" b="1">
                              <a:solidFill>
                                <a:srgbClr val="469067"/>
                              </a:solidFill>
                            </a:rPr>
                            <a:pPr>
                              <a:defRPr/>
                            </a:pPr>
                            <a:t>[NOM DE CATÉGORIE]</a:t>
                          </a:fld>
                          <a:r>
                            <a:rPr lang="en-US" baseline="0"/>
                            <a:t>
</a:t>
                          </a:r>
                          <a:fld id="{7EF58D22-B65C-4914-A23C-926CA1709454}"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3159943194383986"/>
                            <c:h val="0.10290454858064772"/>
                          </c:manualLayout>
                        </c15:layout>
                        <c15:dlblFieldTable/>
                        <c15:showDataLabelsRange val="0"/>
                      </c:ext>
                      <c:ext xmlns:c16="http://schemas.microsoft.com/office/drawing/2014/chart" uri="{C3380CC4-5D6E-409C-BE32-E72D297353CC}">
                        <c16:uniqueId val="{0000005D-A4AD-4226-A0B2-BAFEB787F665}"/>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90EED37E-701C-4C6D-8F71-772857C67AE5}" type="CATEGORYNAME">
                            <a:rPr lang="en-US" sz="1600" b="1">
                              <a:solidFill>
                                <a:srgbClr val="00B050"/>
                              </a:solidFill>
                            </a:rPr>
                            <a:pPr>
                              <a:defRPr/>
                            </a:pPr>
                            <a:t>[NOM DE CATÉGORIE]</a:t>
                          </a:fld>
                          <a:r>
                            <a:rPr lang="en-US" baseline="0"/>
                            <a:t>
</a:t>
                          </a:r>
                          <a:fld id="{D67120A0-D8A2-4E82-8A00-D97A1AC3AE8F}"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2463389385645605"/>
                            <c:h val="8.5118476141885224E-2"/>
                          </c:manualLayout>
                        </c15:layout>
                        <c15:dlblFieldTable/>
                        <c15:showDataLabelsRange val="0"/>
                      </c:ext>
                      <c:ext xmlns:c16="http://schemas.microsoft.com/office/drawing/2014/chart" uri="{C3380CC4-5D6E-409C-BE32-E72D297353CC}">
                        <c16:uniqueId val="{0000005F-A4AD-4226-A0B2-BAFEB787F665}"/>
                      </c:ext>
                    </c:extLst>
                  </c:dLbl>
                  <c:dLbl>
                    <c:idx val="2"/>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85712B0E-E0AD-4CCC-96C9-81DAC9575818}" type="CATEGORYNAME">
                            <a:rPr lang="en-US" sz="1600" b="1">
                              <a:solidFill>
                                <a:srgbClr val="00B050"/>
                              </a:solidFill>
                            </a:rPr>
                            <a:pPr>
                              <a:defRPr/>
                            </a:pPr>
                            <a:t>[NOM DE CATÉGORIE]</a:t>
                          </a:fld>
                          <a:r>
                            <a:rPr lang="en-US" sz="1600" b="1" baseline="0"/>
                            <a:t>
</a:t>
                          </a:r>
                          <a:fld id="{43E78325-1C8A-43D4-8AEF-D0B90E5A2857}" type="PERCENTAGE">
                            <a:rPr lang="en-US" sz="1600" b="1" baseline="0">
                              <a:solidFill>
                                <a:sysClr val="windowText" lastClr="000000"/>
                              </a:solidFill>
                            </a:rPr>
                            <a:pPr>
                              <a:defRPr/>
                            </a:pPr>
                            <a:t>[POURCENTAGE]</a:t>
                          </a:fld>
                          <a:endParaRPr lang="en-US" sz="1600" b="1"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2861169482520254"/>
                            <c:h val="0.12069062101941017"/>
                          </c:manualLayout>
                        </c15:layout>
                        <c15:dlblFieldTable/>
                        <c15:showDataLabelsRange val="0"/>
                      </c:ext>
                      <c:ext xmlns:c16="http://schemas.microsoft.com/office/drawing/2014/chart" uri="{C3380CC4-5D6E-409C-BE32-E72D297353CC}">
                        <c16:uniqueId val="{00000061-A4AD-4226-A0B2-BAFEB787F665}"/>
                      </c:ext>
                    </c:extLst>
                  </c:dLbl>
                  <c:dLbl>
                    <c:idx val="3"/>
                    <c:tx>
                      <c:rich>
                        <a:bodyPr/>
                        <a:lstStyle/>
                        <a:p>
                          <a:fld id="{5973C9AE-156C-4338-AE9E-2B78DED699E4}" type="CATEGORYNAME">
                            <a:rPr lang="en-US" sz="1600" b="1">
                              <a:solidFill>
                                <a:srgbClr val="92D050"/>
                              </a:solidFill>
                            </a:rPr>
                            <a:pPr/>
                            <a:t>[NOM DE CATÉGORIE]</a:t>
                          </a:fld>
                          <a:r>
                            <a:rPr lang="en-US" sz="1600" b="1" baseline="0">
                              <a:solidFill>
                                <a:sysClr val="windowText" lastClr="000000"/>
                              </a:solidFill>
                            </a:rPr>
                            <a:t>
</a:t>
                          </a:r>
                          <a:fld id="{522B8907-E5D7-4466-9736-7E7EEE849C7B}"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63-A4AD-4226-A0B2-BAFEB787F665}"/>
                      </c:ext>
                    </c:extLst>
                  </c:dLbl>
                  <c:dLbl>
                    <c:idx val="4"/>
                    <c:tx>
                      <c:rich>
                        <a:bodyPr/>
                        <a:lstStyle/>
                        <a:p>
                          <a:fld id="{28E530F0-1F1D-443D-8260-8D1E8581C5C6}" type="CATEGORYNAME">
                            <a:rPr lang="en-US" sz="1600" b="1">
                              <a:solidFill>
                                <a:srgbClr val="7030A0"/>
                              </a:solidFill>
                            </a:rPr>
                            <a:pPr/>
                            <a:t>[NOM DE CATÉGORIE]</a:t>
                          </a:fld>
                          <a:r>
                            <a:rPr lang="en-US" sz="1600" b="1" baseline="0">
                              <a:solidFill>
                                <a:sysClr val="windowText" lastClr="000000"/>
                              </a:solidFill>
                            </a:rPr>
                            <a:t>
</a:t>
                          </a:r>
                          <a:fld id="{F0A3FF37-7553-4D16-9EDD-9D186F231B2E}"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65-A4AD-4226-A0B2-BAFEB787F665}"/>
                      </c:ext>
                    </c:extLst>
                  </c:dLbl>
                  <c:dLbl>
                    <c:idx val="5"/>
                    <c:tx>
                      <c:rich>
                        <a:bodyPr/>
                        <a:lstStyle/>
                        <a:p>
                          <a:fld id="{41B6B40F-0C43-44AD-8986-4BDF78044CF7}" type="CATEGORYNAME">
                            <a:rPr lang="en-US" sz="1600" b="1" i="0">
                              <a:solidFill>
                                <a:srgbClr val="FFCCFF"/>
                              </a:solidFill>
                            </a:rPr>
                            <a:pPr/>
                            <a:t>[NOM DE CATÉGORIE]</a:t>
                          </a:fld>
                          <a:r>
                            <a:rPr lang="en-US" sz="1600" b="1" i="0" baseline="0">
                              <a:solidFill>
                                <a:sysClr val="windowText" lastClr="000000"/>
                              </a:solidFill>
                            </a:rPr>
                            <a:t>
</a:t>
                          </a:r>
                          <a:fld id="{A066F512-8029-4228-AC16-A9DF84FEFC28}" type="PERCENTAGE">
                            <a:rPr lang="en-US" sz="1600" b="1" i="0" baseline="0">
                              <a:solidFill>
                                <a:sysClr val="windowText" lastClr="000000"/>
                              </a:solidFill>
                            </a:rPr>
                            <a:pPr/>
                            <a:t>[POURCENTAGE]</a:t>
                          </a:fld>
                          <a:endParaRPr lang="en-US" sz="1600" b="1" i="0" baseline="0">
                            <a:solidFill>
                              <a:sysClr val="windowText" lastClr="000000"/>
                            </a:solidFill>
                          </a:endParaRPr>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67-A4AD-4226-A0B2-BAFEB787F665}"/>
                      </c:ext>
                    </c:extLst>
                  </c:dLbl>
                  <c:dLbl>
                    <c:idx val="6"/>
                    <c:tx>
                      <c:rich>
                        <a:bodyPr/>
                        <a:lstStyle/>
                        <a:p>
                          <a:fld id="{4FEE3B3D-F763-490D-A084-9ED500742136}" type="CATEGORYNAME">
                            <a:rPr lang="en-US" sz="1600" b="1">
                              <a:solidFill>
                                <a:srgbClr val="990099"/>
                              </a:solidFill>
                            </a:rPr>
                            <a:pPr/>
                            <a:t>[NOM DE CATÉGORIE]</a:t>
                          </a:fld>
                          <a:r>
                            <a:rPr lang="en-US" sz="1600" b="1" baseline="0">
                              <a:solidFill>
                                <a:sysClr val="windowText" lastClr="000000"/>
                              </a:solidFill>
                            </a:rPr>
                            <a:t>
</a:t>
                          </a:r>
                          <a:fld id="{022D3269-92C2-492B-ABD8-7F6B5AA083EC}"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69-A4AD-4226-A0B2-BAFEB787F665}"/>
                      </c:ext>
                    </c:extLst>
                  </c:dLbl>
                  <c:dLbl>
                    <c:idx val="7"/>
                    <c:tx>
                      <c:rich>
                        <a:bodyPr/>
                        <a:lstStyle/>
                        <a:p>
                          <a:fld id="{C2A04149-736C-4894-A813-E8C025CF7DBD}" type="CATEGORYNAME">
                            <a:rPr lang="en-US" sz="1600" b="1">
                              <a:solidFill>
                                <a:srgbClr val="7030A0"/>
                              </a:solidFill>
                            </a:rPr>
                            <a:pPr/>
                            <a:t>[NOM DE CATÉGORIE]</a:t>
                          </a:fld>
                          <a:r>
                            <a:rPr lang="en-US" sz="1600" b="1" baseline="0">
                              <a:solidFill>
                                <a:sysClr val="windowText" lastClr="000000"/>
                              </a:solidFill>
                            </a:rPr>
                            <a:t>
</a:t>
                          </a:r>
                          <a:fld id="{FCA35A95-E358-476F-B1F1-CF9E83630E58}"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6B-A4AD-4226-A0B2-BAFEB787F665}"/>
                      </c:ext>
                    </c:extLst>
                  </c:dLbl>
                  <c:dLbl>
                    <c:idx val="8"/>
                    <c:tx>
                      <c:rich>
                        <a:bodyPr/>
                        <a:lstStyle/>
                        <a:p>
                          <a:fld id="{02E9D736-03D0-4230-B1A7-0917C3DE7D8D}" type="CATEGORYNAME">
                            <a:rPr lang="en-US" sz="1600" b="1">
                              <a:solidFill>
                                <a:srgbClr val="E67AE6"/>
                              </a:solidFill>
                            </a:rPr>
                            <a:pPr/>
                            <a:t>[NOM DE CATÉGORIE]</a:t>
                          </a:fld>
                          <a:r>
                            <a:rPr lang="en-US" sz="1600" b="1" baseline="0">
                              <a:solidFill>
                                <a:sysClr val="windowText" lastClr="000000"/>
                              </a:solidFill>
                            </a:rPr>
                            <a:t>
</a:t>
                          </a:r>
                          <a:fld id="{F641AD8D-D66A-4858-8033-E2AC625D4D95}"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6D-A4AD-4226-A0B2-BAFEB787F665}"/>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'Allocation OD 2020'!$C$16:$C$22</c15:sqref>
                        </c15:formulaRef>
                      </c:ext>
                    </c:extLst>
                    <c:strCache>
                      <c:ptCount val="7"/>
                      <c:pt idx="0">
                        <c:v>Infrastructures de production d'énergie verte</c:v>
                      </c:pt>
                      <c:pt idx="1">
                        <c:v>Immobilier vert (BDT)</c:v>
                      </c:pt>
                      <c:pt idx="2">
                        <c:v>Immobilier vert (CDC II)</c:v>
                      </c:pt>
                      <c:pt idx="3">
                        <c:v>Transport et mobilité durable</c:v>
                      </c:pt>
                      <c:pt idx="4">
                        <c:v>Infrastructures numériques (Data center vert)</c:v>
                      </c:pt>
                      <c:pt idx="5">
                        <c:v>Infrastructures numériques (Accès au numérique)</c:v>
                      </c:pt>
                      <c:pt idx="6">
                        <c:v>Santé et médico-social</c:v>
                      </c:pt>
                    </c:strCache>
                  </c:strRef>
                </c:cat>
                <c:val>
                  <c:numRef>
                    <c:extLst xmlns:c15="http://schemas.microsoft.com/office/drawing/2012/chart">
                      <c:ext xmlns:c15="http://schemas.microsoft.com/office/drawing/2012/chart" uri="{02D57815-91ED-43cb-92C2-25804820EDAC}">
                        <c15:formulaRef>
                          <c15:sqref>'Allocation OD 2019'!$H$16:$H$24</c15:sqref>
                        </c15:formulaRef>
                      </c:ext>
                    </c:extLst>
                    <c:numCache>
                      <c:formatCode>#\ ##0.00\ \ </c:formatCode>
                      <c:ptCount val="9"/>
                      <c:pt idx="0">
                        <c:v>26130146.490000002</c:v>
                      </c:pt>
                      <c:pt idx="1">
                        <c:v>58818031</c:v>
                      </c:pt>
                      <c:pt idx="2">
                        <c:v>313133420.15680003</c:v>
                      </c:pt>
                      <c:pt idx="3">
                        <c:v>40000000</c:v>
                      </c:pt>
                      <c:pt idx="4">
                        <c:v>5999872</c:v>
                      </c:pt>
                      <c:pt idx="5">
                        <c:v>24500000</c:v>
                      </c:pt>
                      <c:pt idx="6">
                        <c:v>3153608.58</c:v>
                      </c:pt>
                      <c:pt idx="7">
                        <c:v>114430044</c:v>
                      </c:pt>
                      <c:pt idx="8">
                        <c:v>38154280.700000003</c:v>
                      </c:pt>
                    </c:numCache>
                  </c:numRef>
                </c:val>
                <c:extLst xmlns:c15="http://schemas.microsoft.com/office/drawing/2012/chart">
                  <c:ext xmlns:c16="http://schemas.microsoft.com/office/drawing/2014/chart" uri="{C3380CC4-5D6E-409C-BE32-E72D297353CC}">
                    <c16:uniqueId val="{0000006E-A4AD-4226-A0B2-BAFEB787F665}"/>
                  </c:ext>
                </c:extLst>
              </c15:ser>
            </c15:filteredPieSeries>
          </c:ext>
        </c:extLst>
      </c:doughnutChart>
      <c:spPr>
        <a:noFill/>
        <a:ln>
          <a:noFill/>
        </a:ln>
        <a:effectLst/>
      </c:spPr>
    </c:plotArea>
    <c:plotVisOnly val="0"/>
    <c:dispBlanksAs val="zero"/>
    <c:showDLblsOverMax val="0"/>
    <c:extLst/>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608326607880662"/>
          <c:y val="0.24170286346380607"/>
          <c:w val="0.33453057957101995"/>
          <c:h val="0.64281137642626973"/>
        </c:manualLayout>
      </c:layout>
      <c:doughnutChart>
        <c:varyColors val="1"/>
        <c:ser>
          <c:idx val="3"/>
          <c:order val="3"/>
          <c:tx>
            <c:v>2021</c:v>
          </c:tx>
          <c:dPt>
            <c:idx val="0"/>
            <c:bubble3D val="0"/>
            <c:spPr>
              <a:solidFill>
                <a:srgbClr val="469067"/>
              </a:solidFill>
              <a:ln w="19050">
                <a:solidFill>
                  <a:schemeClr val="lt1"/>
                </a:solidFill>
              </a:ln>
              <a:effectLst/>
            </c:spPr>
            <c:extLst>
              <c:ext xmlns:c16="http://schemas.microsoft.com/office/drawing/2014/chart" uri="{C3380CC4-5D6E-409C-BE32-E72D297353CC}">
                <c16:uniqueId val="{00000001-E98C-4C8F-99C7-935C495C130B}"/>
              </c:ext>
            </c:extLst>
          </c:dPt>
          <c:dPt>
            <c:idx val="1"/>
            <c:bubble3D val="0"/>
            <c:spPr>
              <a:solidFill>
                <a:srgbClr val="00B050"/>
              </a:solidFill>
              <a:ln w="19050">
                <a:solidFill>
                  <a:schemeClr val="lt1"/>
                </a:solidFill>
              </a:ln>
              <a:effectLst>
                <a:softEdge rad="0"/>
              </a:effectLst>
            </c:spPr>
            <c:extLst>
              <c:ext xmlns:c16="http://schemas.microsoft.com/office/drawing/2014/chart" uri="{C3380CC4-5D6E-409C-BE32-E72D297353CC}">
                <c16:uniqueId val="{00000003-E98C-4C8F-99C7-935C495C130B}"/>
              </c:ext>
            </c:extLst>
          </c:dPt>
          <c:dPt>
            <c:idx val="2"/>
            <c:bubble3D val="0"/>
            <c:spPr>
              <a:solidFill>
                <a:srgbClr val="00B050"/>
              </a:solidFill>
              <a:ln w="0">
                <a:solidFill>
                  <a:schemeClr val="lt1"/>
                </a:solidFill>
              </a:ln>
              <a:effectLst/>
            </c:spPr>
            <c:extLst>
              <c:ext xmlns:c16="http://schemas.microsoft.com/office/drawing/2014/chart" uri="{C3380CC4-5D6E-409C-BE32-E72D297353CC}">
                <c16:uniqueId val="{00000005-E98C-4C8F-99C7-935C495C130B}"/>
              </c:ext>
            </c:extLst>
          </c:dPt>
          <c:dPt>
            <c:idx val="3"/>
            <c:bubble3D val="0"/>
            <c:spPr>
              <a:solidFill>
                <a:srgbClr val="33CC33"/>
              </a:solidFill>
              <a:ln w="19050">
                <a:solidFill>
                  <a:schemeClr val="lt1"/>
                </a:solidFill>
              </a:ln>
              <a:effectLst/>
            </c:spPr>
            <c:extLst>
              <c:ext xmlns:c16="http://schemas.microsoft.com/office/drawing/2014/chart" uri="{C3380CC4-5D6E-409C-BE32-E72D297353CC}">
                <c16:uniqueId val="{00000007-E98C-4C8F-99C7-935C495C130B}"/>
              </c:ext>
            </c:extLst>
          </c:dPt>
          <c:dPt>
            <c:idx val="4"/>
            <c:bubble3D val="0"/>
            <c:spPr>
              <a:solidFill>
                <a:srgbClr val="7030A0"/>
              </a:solidFill>
              <a:ln w="19050">
                <a:solidFill>
                  <a:schemeClr val="lt1"/>
                </a:solidFill>
              </a:ln>
              <a:effectLst/>
            </c:spPr>
            <c:extLst>
              <c:ext xmlns:c16="http://schemas.microsoft.com/office/drawing/2014/chart" uri="{C3380CC4-5D6E-409C-BE32-E72D297353CC}">
                <c16:uniqueId val="{00000009-E98C-4C8F-99C7-935C495C130B}"/>
              </c:ext>
            </c:extLst>
          </c:dPt>
          <c:dPt>
            <c:idx val="5"/>
            <c:bubble3D val="0"/>
            <c:spPr>
              <a:solidFill>
                <a:srgbClr val="FFCCFF"/>
              </a:solidFill>
              <a:ln w="19050">
                <a:solidFill>
                  <a:schemeClr val="lt1"/>
                </a:solidFill>
              </a:ln>
              <a:effectLst/>
            </c:spPr>
            <c:extLst>
              <c:ext xmlns:c16="http://schemas.microsoft.com/office/drawing/2014/chart" uri="{C3380CC4-5D6E-409C-BE32-E72D297353CC}">
                <c16:uniqueId val="{0000000B-E98C-4C8F-99C7-935C495C130B}"/>
              </c:ext>
            </c:extLst>
          </c:dPt>
          <c:dPt>
            <c:idx val="6"/>
            <c:bubble3D val="0"/>
            <c:spPr>
              <a:solidFill>
                <a:srgbClr val="E67AE6"/>
              </a:solidFill>
              <a:ln w="19050">
                <a:solidFill>
                  <a:schemeClr val="lt1"/>
                </a:solidFill>
              </a:ln>
              <a:effectLst/>
            </c:spPr>
            <c:extLst>
              <c:ext xmlns:c16="http://schemas.microsoft.com/office/drawing/2014/chart" uri="{C3380CC4-5D6E-409C-BE32-E72D297353CC}">
                <c16:uniqueId val="{0000000D-E98C-4C8F-99C7-935C495C130B}"/>
              </c:ext>
            </c:extLst>
          </c:dPt>
          <c:dPt>
            <c:idx val="7"/>
            <c:bubble3D val="0"/>
            <c:spPr>
              <a:solidFill>
                <a:srgbClr val="E67AE6"/>
              </a:solidFill>
              <a:ln w="19050">
                <a:solidFill>
                  <a:schemeClr val="lt1"/>
                </a:solidFill>
              </a:ln>
              <a:effectLst/>
            </c:spPr>
            <c:extLst>
              <c:ext xmlns:c16="http://schemas.microsoft.com/office/drawing/2014/chart" uri="{C3380CC4-5D6E-409C-BE32-E72D297353CC}">
                <c16:uniqueId val="{0000000F-E98C-4C8F-99C7-935C495C130B}"/>
              </c:ext>
            </c:extLst>
          </c:dPt>
          <c:dLbls>
            <c:dLbl>
              <c:idx val="0"/>
              <c:layout>
                <c:manualLayout>
                  <c:x val="0.35240781646351682"/>
                  <c:y val="-1.0244445678496028E-2"/>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E3BC02E7-86FB-43FB-A159-49BAF8E4BA01}" type="CATEGORYNAME">
                      <a:rPr lang="en-US" sz="2000" b="1">
                        <a:solidFill>
                          <a:srgbClr val="469067"/>
                        </a:solidFill>
                      </a:rPr>
                      <a:pPr>
                        <a:defRPr/>
                      </a:pPr>
                      <a:t>[NOM DE CATÉGORIE]</a:t>
                    </a:fld>
                    <a:r>
                      <a:rPr lang="en-US" sz="1600" b="1" baseline="0">
                        <a:solidFill>
                          <a:sysClr val="windowText" lastClr="000000"/>
                        </a:solidFill>
                      </a:rPr>
                      <a:t>
</a:t>
                    </a:r>
                    <a:fld id="{70DA46CB-3D50-4A0C-9ECE-E61E0C9A7809}"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no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3084209633310349"/>
                      <c:h val="0.22103206316397278"/>
                    </c:manualLayout>
                  </c15:layout>
                  <c15:dlblFieldTable/>
                  <c15:showDataLabelsRange val="0"/>
                </c:ext>
                <c:ext xmlns:c16="http://schemas.microsoft.com/office/drawing/2014/chart" uri="{C3380CC4-5D6E-409C-BE32-E72D297353CC}">
                  <c16:uniqueId val="{00000001-E98C-4C8F-99C7-935C495C130B}"/>
                </c:ext>
              </c:extLst>
            </c:dLbl>
            <c:dLbl>
              <c:idx val="1"/>
              <c:layout>
                <c:manualLayout>
                  <c:x val="0.25696425714756199"/>
                  <c:y val="0.20069025939626639"/>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DEAB9AEE-905E-49D1-9475-74393411075D}" type="CATEGORYNAME">
                      <a:rPr lang="en-US" sz="2000" b="1">
                        <a:solidFill>
                          <a:srgbClr val="00B050"/>
                        </a:solidFill>
                      </a:rPr>
                      <a:pPr>
                        <a:defRPr/>
                      </a:pPr>
                      <a:t>[NOM DE CATÉGORIE]</a:t>
                    </a:fld>
                    <a:r>
                      <a:rPr lang="en-US" baseline="0"/>
                      <a:t>
</a:t>
                    </a:r>
                    <a:r>
                      <a:rPr lang="en-US" sz="1600" b="1" baseline="0">
                        <a:solidFill>
                          <a:sysClr val="windowText" lastClr="000000"/>
                        </a:solidFill>
                      </a:rPr>
                      <a:t>10%</a:t>
                    </a:r>
                  </a:p>
                </c:rich>
              </c:tx>
              <c:spPr>
                <a:xfrm>
                  <a:off x="8757577" y="3946673"/>
                  <a:ext cx="1843294" cy="1395171"/>
                </a:xfrm>
                <a:no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gd name="adj1" fmla="val -129131"/>
                        <a:gd name="adj2" fmla="val -49970"/>
                      </a:avLst>
                    </a:prstGeom>
                    <a:noFill/>
                    <a:ln>
                      <a:noFill/>
                    </a:ln>
                  </c15:spPr>
                  <c15:layout>
                    <c:manualLayout>
                      <c:w val="0.16669219099906088"/>
                      <c:h val="0.21056747275454632"/>
                    </c:manualLayout>
                  </c15:layout>
                  <c15:dlblFieldTable/>
                  <c15:showDataLabelsRange val="0"/>
                </c:ext>
                <c:ext xmlns:c16="http://schemas.microsoft.com/office/drawing/2014/chart" uri="{C3380CC4-5D6E-409C-BE32-E72D297353CC}">
                  <c16:uniqueId val="{00000003-E98C-4C8F-99C7-935C495C130B}"/>
                </c:ext>
              </c:extLst>
            </c:dLbl>
            <c:dLbl>
              <c:idx val="2"/>
              <c:layout>
                <c:manualLayout>
                  <c:x val="0.21017223528407442"/>
                  <c:y val="9.8713206163208181E-2"/>
                </c:manualLayout>
              </c:layout>
              <c:tx>
                <c:rich>
                  <a:bodyPr/>
                  <a:lstStyle/>
                  <a:p>
                    <a:fld id="{F80C0BD6-5AE8-42EA-A314-3B9C036AA1B0}" type="CATEGORYNAME">
                      <a:rPr lang="en-US" sz="2000" b="1">
                        <a:solidFill>
                          <a:srgbClr val="00B050"/>
                        </a:solidFill>
                      </a:rPr>
                      <a:pPr/>
                      <a:t>[NOM DE CATÉGORIE]</a:t>
                    </a:fld>
                    <a:endParaRPr lang="en-US" sz="2000" b="1">
                      <a:solidFill>
                        <a:srgbClr val="00B050"/>
                      </a:solidFill>
                    </a:endParaRPr>
                  </a:p>
                  <a:p>
                    <a:r>
                      <a:rPr lang="en-US" sz="2000" b="1">
                        <a:solidFill>
                          <a:sysClr val="windowText" lastClr="000000"/>
                        </a:solidFill>
                      </a:rPr>
                      <a:t>49</a:t>
                    </a:r>
                    <a:r>
                      <a:rPr lang="en-US" sz="2000" b="1" baseline="0">
                        <a:solidFill>
                          <a:sysClr val="windowText" lastClr="000000"/>
                        </a:solidFill>
                      </a:rPr>
                      <a:t> %</a:t>
                    </a:r>
                  </a:p>
                </c:rich>
              </c:tx>
              <c:showLegendKey val="0"/>
              <c:showVal val="1"/>
              <c:showCatName val="0"/>
              <c:showSerName val="0"/>
              <c:showPercent val="1"/>
              <c:showBubbleSize val="0"/>
              <c:extLst>
                <c:ext xmlns:c15="http://schemas.microsoft.com/office/drawing/2012/chart" uri="{CE6537A1-D6FC-4f65-9D91-7224C49458BB}">
                  <c15:layout>
                    <c:manualLayout>
                      <c:w val="0.18374154045493105"/>
                      <c:h val="0.17228910753014362"/>
                    </c:manualLayout>
                  </c15:layout>
                  <c15:dlblFieldTable/>
                  <c15:showDataLabelsRange val="0"/>
                </c:ext>
                <c:ext xmlns:c16="http://schemas.microsoft.com/office/drawing/2014/chart" uri="{C3380CC4-5D6E-409C-BE32-E72D297353CC}">
                  <c16:uniqueId val="{00000005-E98C-4C8F-99C7-935C495C130B}"/>
                </c:ext>
              </c:extLst>
            </c:dLbl>
            <c:dLbl>
              <c:idx val="3"/>
              <c:layout>
                <c:manualLayout>
                  <c:x val="-0.21485819105535661"/>
                  <c:y val="9.5823688473387E-2"/>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DC9C5A67-95BA-4380-8D4F-1F1C3C35D6DE}" type="CATEGORYNAME">
                      <a:rPr lang="en-US" sz="2000" b="1">
                        <a:solidFill>
                          <a:srgbClr val="33CC33"/>
                        </a:solidFill>
                      </a:rPr>
                      <a:pPr>
                        <a:defRPr/>
                      </a:pPr>
                      <a:t>[NOM DE CATÉGORIE]</a:t>
                    </a:fld>
                    <a:r>
                      <a:rPr lang="en-US" sz="1600" b="1" baseline="0">
                        <a:solidFill>
                          <a:sysClr val="windowText" lastClr="000000"/>
                        </a:solidFill>
                      </a:rPr>
                      <a:t>
</a:t>
                    </a:r>
                    <a:fld id="{41E9DF2C-FA6D-42D7-A1A1-3A3501937106}"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no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1647695700683164"/>
                      <c:h val="0.18503533052251234"/>
                    </c:manualLayout>
                  </c15:layout>
                  <c15:dlblFieldTable/>
                  <c15:showDataLabelsRange val="0"/>
                </c:ext>
                <c:ext xmlns:c16="http://schemas.microsoft.com/office/drawing/2014/chart" uri="{C3380CC4-5D6E-409C-BE32-E72D297353CC}">
                  <c16:uniqueId val="{00000007-E98C-4C8F-99C7-935C495C130B}"/>
                </c:ext>
              </c:extLst>
            </c:dLbl>
            <c:dLbl>
              <c:idx val="4"/>
              <c:layout>
                <c:manualLayout>
                  <c:x val="-0.21859253924837813"/>
                  <c:y val="4.3863667013549101E-2"/>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7FC9ADBC-B614-4989-B8F0-20292E6A99FA}" type="CATEGORYNAME">
                      <a:rPr lang="en-US" sz="2000" b="1">
                        <a:solidFill>
                          <a:srgbClr val="7030A0"/>
                        </a:solidFill>
                      </a:rPr>
                      <a:pPr>
                        <a:defRPr/>
                      </a:pPr>
                      <a:t>[NOM DE CATÉGORIE]</a:t>
                    </a:fld>
                    <a:r>
                      <a:rPr lang="en-US" sz="1600" b="1" baseline="0">
                        <a:solidFill>
                          <a:sysClr val="windowText" lastClr="000000"/>
                        </a:solidFill>
                      </a:rPr>
                      <a:t>
</a:t>
                    </a:r>
                    <a:fld id="{5D7AFB5E-3785-475D-ACBB-41799F8715D6}"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no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5207054106768766"/>
                      <c:h val="0.18464267025449813"/>
                    </c:manualLayout>
                  </c15:layout>
                  <c15:dlblFieldTable/>
                  <c15:showDataLabelsRange val="0"/>
                </c:ext>
                <c:ext xmlns:c16="http://schemas.microsoft.com/office/drawing/2014/chart" uri="{C3380CC4-5D6E-409C-BE32-E72D297353CC}">
                  <c16:uniqueId val="{00000009-E98C-4C8F-99C7-935C495C130B}"/>
                </c:ext>
              </c:extLst>
            </c:dLbl>
            <c:dLbl>
              <c:idx val="5"/>
              <c:layout>
                <c:manualLayout>
                  <c:x val="-0.22313410833709649"/>
                  <c:y val="-0.13422207147826307"/>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23245653-CA55-4C5B-A982-BB907BC58D3A}" type="CATEGORYNAME">
                      <a:rPr lang="en-US" sz="2000" b="1">
                        <a:solidFill>
                          <a:srgbClr val="FFCCFF"/>
                        </a:solidFill>
                      </a:rPr>
                      <a:pPr>
                        <a:defRPr/>
                      </a:pPr>
                      <a:t>[NOM DE CATÉGORIE]</a:t>
                    </a:fld>
                    <a:r>
                      <a:rPr lang="en-US" sz="1600" b="1" baseline="0">
                        <a:solidFill>
                          <a:sysClr val="windowText" lastClr="000000"/>
                        </a:solidFill>
                      </a:rPr>
                      <a:t>
0,3%</a:t>
                    </a:r>
                  </a:p>
                </c:rich>
              </c:tx>
              <c:spPr>
                <a:xfrm>
                  <a:off x="4390121" y="2112092"/>
                  <a:ext cx="1928046" cy="1014492"/>
                </a:xfrm>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gd name="adj1" fmla="val 186781"/>
                        <a:gd name="adj2" fmla="val 90900"/>
                      </a:avLst>
                    </a:prstGeom>
                    <a:noFill/>
                    <a:ln>
                      <a:noFill/>
                    </a:ln>
                  </c15:spPr>
                  <c15:layout>
                    <c:manualLayout>
                      <c:w val="0.20486094054756912"/>
                      <c:h val="0.1867055351948636"/>
                    </c:manualLayout>
                  </c15:layout>
                  <c15:dlblFieldTable/>
                  <c15:showDataLabelsRange val="0"/>
                </c:ext>
                <c:ext xmlns:c16="http://schemas.microsoft.com/office/drawing/2014/chart" uri="{C3380CC4-5D6E-409C-BE32-E72D297353CC}">
                  <c16:uniqueId val="{0000000B-E98C-4C8F-99C7-935C495C130B}"/>
                </c:ext>
              </c:extLst>
            </c:dLbl>
            <c:dLbl>
              <c:idx val="6"/>
              <c:layout>
                <c:manualLayout>
                  <c:x val="0.16194329392479345"/>
                  <c:y val="-0.18902681146264247"/>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19FAA90B-45A8-4E11-9780-5889B4D86E5B}" type="CATEGORYNAME">
                      <a:rPr lang="en-US" sz="2000" b="1">
                        <a:solidFill>
                          <a:srgbClr val="E67AE6"/>
                        </a:solidFill>
                      </a:rPr>
                      <a:pPr>
                        <a:defRPr/>
                      </a:pPr>
                      <a:t>[NOM DE CATÉGORIE]</a:t>
                    </a:fld>
                    <a:r>
                      <a:rPr lang="en-US" sz="1600" b="1" baseline="0">
                        <a:solidFill>
                          <a:sysClr val="windowText" lastClr="000000"/>
                        </a:solidFill>
                      </a:rPr>
                      <a:t>
5%</a:t>
                    </a:r>
                  </a:p>
                </c:rich>
              </c:tx>
              <c:spPr>
                <a:xfrm>
                  <a:off x="6195450" y="749271"/>
                  <a:ext cx="1437040" cy="805306"/>
                </a:xfrm>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gd name="adj1" fmla="val 167137"/>
                        <a:gd name="adj2" fmla="val 154496"/>
                      </a:avLst>
                    </a:prstGeom>
                    <a:noFill/>
                    <a:ln>
                      <a:noFill/>
                    </a:ln>
                  </c15:spPr>
                  <c15:layout>
                    <c:manualLayout>
                      <c:w val="0.24148080533582805"/>
                      <c:h val="0.10054147588091529"/>
                    </c:manualLayout>
                  </c15:layout>
                  <c15:dlblFieldTable/>
                  <c15:showDataLabelsRange val="0"/>
                </c:ext>
                <c:ext xmlns:c16="http://schemas.microsoft.com/office/drawing/2014/chart" uri="{C3380CC4-5D6E-409C-BE32-E72D297353CC}">
                  <c16:uniqueId val="{0000000D-E98C-4C8F-99C7-935C495C130B}"/>
                </c:ext>
              </c:extLst>
            </c:dLbl>
            <c:dLbl>
              <c:idx val="7"/>
              <c:delete val="1"/>
              <c:extLst>
                <c:ext xmlns:c15="http://schemas.microsoft.com/office/drawing/2012/chart" uri="{CE6537A1-D6FC-4f65-9D91-7224C49458BB}">
                  <c15:layout>
                    <c:manualLayout>
                      <c:w val="8.6913277276353451E-2"/>
                      <c:h val="8.7189872235808083E-2"/>
                    </c:manualLayout>
                  </c15:layout>
                </c:ext>
                <c:ext xmlns:c16="http://schemas.microsoft.com/office/drawing/2014/chart" uri="{C3380CC4-5D6E-409C-BE32-E72D297353CC}">
                  <c16:uniqueId val="{0000000F-E98C-4C8F-99C7-935C495C130B}"/>
                </c:ext>
              </c:extLst>
            </c:dLbl>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'Allocation OD 2021'!$C$16:$C$23</c:f>
              <c:strCache>
                <c:ptCount val="7"/>
                <c:pt idx="0">
                  <c:v>Infrastructures de production d'énergie verte</c:v>
                </c:pt>
                <c:pt idx="1">
                  <c:v>Immobilier vert (BDT)</c:v>
                </c:pt>
                <c:pt idx="2">
                  <c:v>Immobilier vert (CDC II)</c:v>
                </c:pt>
                <c:pt idx="3">
                  <c:v>Transport et mobilité durable</c:v>
                </c:pt>
                <c:pt idx="4">
                  <c:v>Infrastructures numériques</c:v>
                </c:pt>
                <c:pt idx="5">
                  <c:v>Economie Sociale et Solidaire</c:v>
                </c:pt>
                <c:pt idx="6">
                  <c:v>Santé et médico-social</c:v>
                </c:pt>
              </c:strCache>
            </c:strRef>
          </c:cat>
          <c:val>
            <c:numRef>
              <c:f>'Allocation OD 2021'!$H$16:$H$23</c:f>
              <c:numCache>
                <c:formatCode>#\ ##0.00\ \ </c:formatCode>
                <c:ptCount val="8"/>
                <c:pt idx="0">
                  <c:v>18831689.219999999</c:v>
                </c:pt>
                <c:pt idx="1">
                  <c:v>51914736.060000002</c:v>
                </c:pt>
                <c:pt idx="2">
                  <c:v>254800000</c:v>
                </c:pt>
                <c:pt idx="3">
                  <c:v>6297161.5</c:v>
                </c:pt>
                <c:pt idx="4">
                  <c:v>162900000</c:v>
                </c:pt>
                <c:pt idx="5">
                  <c:v>1700000</c:v>
                </c:pt>
                <c:pt idx="6">
                  <c:v>9022071.0000000019</c:v>
                </c:pt>
                <c:pt idx="7">
                  <c:v>14892600</c:v>
                </c:pt>
              </c:numCache>
            </c:numRef>
          </c:val>
          <c:extLst>
            <c:ext xmlns:c16="http://schemas.microsoft.com/office/drawing/2014/chart" uri="{C3380CC4-5D6E-409C-BE32-E72D297353CC}">
              <c16:uniqueId val="{00000010-E98C-4C8F-99C7-935C495C130B}"/>
            </c:ext>
          </c:extLst>
        </c:ser>
        <c:dLbls>
          <c:showLegendKey val="0"/>
          <c:showVal val="0"/>
          <c:showCatName val="0"/>
          <c:showSerName val="0"/>
          <c:showPercent val="0"/>
          <c:showBubbleSize val="0"/>
          <c:showLeaderLines val="1"/>
        </c:dLbls>
        <c:firstSliceAng val="0"/>
        <c:holeSize val="51"/>
        <c:extLst>
          <c:ext xmlns:c15="http://schemas.microsoft.com/office/drawing/2012/chart" uri="{02D57815-91ED-43cb-92C2-25804820EDAC}">
            <c15:filteredPieSeries>
              <c15:ser>
                <c:idx val="0"/>
                <c:order val="0"/>
                <c:dPt>
                  <c:idx val="0"/>
                  <c:bubble3D val="0"/>
                  <c:spPr>
                    <a:solidFill>
                      <a:srgbClr val="469067"/>
                    </a:solidFill>
                    <a:ln w="19050">
                      <a:solidFill>
                        <a:schemeClr val="lt1"/>
                      </a:solidFill>
                    </a:ln>
                    <a:effectLst/>
                  </c:spPr>
                  <c:extLst>
                    <c:ext xmlns:c16="http://schemas.microsoft.com/office/drawing/2014/chart" uri="{C3380CC4-5D6E-409C-BE32-E72D297353CC}">
                      <c16:uniqueId val="{00000012-E98C-4C8F-99C7-935C495C130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4-E98C-4C8F-99C7-935C495C130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6-E98C-4C8F-99C7-935C495C130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8-E98C-4C8F-99C7-935C495C130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A-E98C-4C8F-99C7-935C495C130B}"/>
                    </c:ext>
                  </c:extLst>
                </c:dPt>
                <c:dPt>
                  <c:idx val="5"/>
                  <c:bubble3D val="0"/>
                  <c:spPr>
                    <a:solidFill>
                      <a:srgbClr val="00B050"/>
                    </a:solidFill>
                    <a:ln w="19050">
                      <a:solidFill>
                        <a:schemeClr val="lt1"/>
                      </a:solidFill>
                    </a:ln>
                    <a:effectLst/>
                  </c:spPr>
                  <c:extLst>
                    <c:ext xmlns:c16="http://schemas.microsoft.com/office/drawing/2014/chart" uri="{C3380CC4-5D6E-409C-BE32-E72D297353CC}">
                      <c16:uniqueId val="{0000001C-E98C-4C8F-99C7-935C495C130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E-E98C-4C8F-99C7-935C495C130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0-E98C-4C8F-99C7-935C495C130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2-E98C-4C8F-99C7-935C495C130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4-E98C-4C8F-99C7-935C495C130B}"/>
                    </c:ext>
                  </c:extLst>
                </c:dPt>
                <c:dPt>
                  <c:idx val="10"/>
                  <c:bubble3D val="0"/>
                  <c:spPr>
                    <a:solidFill>
                      <a:srgbClr val="33CC33"/>
                    </a:solidFill>
                    <a:ln w="19050">
                      <a:solidFill>
                        <a:schemeClr val="lt1"/>
                      </a:solidFill>
                    </a:ln>
                    <a:effectLst/>
                  </c:spPr>
                  <c:extLst>
                    <c:ext xmlns:c16="http://schemas.microsoft.com/office/drawing/2014/chart" uri="{C3380CC4-5D6E-409C-BE32-E72D297353CC}">
                      <c16:uniqueId val="{00000026-E98C-4C8F-99C7-935C495C130B}"/>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28-E98C-4C8F-99C7-935C495C130B}"/>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2A-E98C-4C8F-99C7-935C495C130B}"/>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2C-E98C-4C8F-99C7-935C495C130B}"/>
                    </c:ext>
                  </c:extLst>
                </c:dPt>
                <c:dPt>
                  <c:idx val="14"/>
                  <c:bubble3D val="0"/>
                  <c:spPr>
                    <a:solidFill>
                      <a:srgbClr val="92D050"/>
                    </a:solidFill>
                    <a:ln w="19050">
                      <a:solidFill>
                        <a:schemeClr val="lt1"/>
                      </a:solidFill>
                    </a:ln>
                    <a:effectLst/>
                  </c:spPr>
                  <c:extLst>
                    <c:ext xmlns:c16="http://schemas.microsoft.com/office/drawing/2014/chart" uri="{C3380CC4-5D6E-409C-BE32-E72D297353CC}">
                      <c16:uniqueId val="{0000002E-E98C-4C8F-99C7-935C495C130B}"/>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30-E98C-4C8F-99C7-935C495C130B}"/>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32-E98C-4C8F-99C7-935C495C130B}"/>
                    </c:ext>
                  </c:extLst>
                </c:dPt>
                <c:dPt>
                  <c:idx val="17"/>
                  <c:bubble3D val="0"/>
                  <c:spPr>
                    <a:solidFill>
                      <a:srgbClr val="B4F991"/>
                    </a:solidFill>
                    <a:ln w="19050">
                      <a:solidFill>
                        <a:schemeClr val="lt1"/>
                      </a:solidFill>
                    </a:ln>
                    <a:effectLst/>
                  </c:spPr>
                  <c:extLst>
                    <c:ext xmlns:c16="http://schemas.microsoft.com/office/drawing/2014/chart" uri="{C3380CC4-5D6E-409C-BE32-E72D297353CC}">
                      <c16:uniqueId val="{00000034-E98C-4C8F-99C7-935C495C130B}"/>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36-E98C-4C8F-99C7-935C495C130B}"/>
                    </c:ext>
                  </c:extLst>
                </c:dPt>
                <c:dPt>
                  <c:idx val="19"/>
                  <c:bubble3D val="0"/>
                  <c:spPr>
                    <a:solidFill>
                      <a:srgbClr val="BEE3A7"/>
                    </a:solidFill>
                    <a:ln w="19050">
                      <a:solidFill>
                        <a:schemeClr val="lt1"/>
                      </a:solidFill>
                    </a:ln>
                    <a:effectLst/>
                  </c:spPr>
                  <c:extLst>
                    <c:ext xmlns:c16="http://schemas.microsoft.com/office/drawing/2014/chart" uri="{C3380CC4-5D6E-409C-BE32-E72D297353CC}">
                      <c16:uniqueId val="{00000038-E98C-4C8F-99C7-935C495C130B}"/>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3A-E98C-4C8F-99C7-935C495C130B}"/>
                    </c:ext>
                  </c:extLst>
                </c:dPt>
                <c:dPt>
                  <c:idx val="21"/>
                  <c:bubble3D val="0"/>
                  <c:spPr>
                    <a:solidFill>
                      <a:srgbClr val="7030A0"/>
                    </a:solidFill>
                    <a:ln w="19050">
                      <a:solidFill>
                        <a:schemeClr val="lt1"/>
                      </a:solidFill>
                    </a:ln>
                    <a:effectLst/>
                  </c:spPr>
                  <c:extLst>
                    <c:ext xmlns:c16="http://schemas.microsoft.com/office/drawing/2014/chart" uri="{C3380CC4-5D6E-409C-BE32-E72D297353CC}">
                      <c16:uniqueId val="{0000003C-E98C-4C8F-99C7-935C495C130B}"/>
                    </c:ext>
                  </c:extLst>
                </c:dPt>
                <c:dPt>
                  <c:idx val="22"/>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3E-E98C-4C8F-99C7-935C495C130B}"/>
                    </c:ext>
                  </c:extLst>
                </c:dPt>
                <c:dPt>
                  <c:idx val="23"/>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40-E98C-4C8F-99C7-935C495C130B}"/>
                    </c:ext>
                  </c:extLst>
                </c:dPt>
                <c:dPt>
                  <c:idx val="24"/>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42-E98C-4C8F-99C7-935C495C130B}"/>
                    </c:ext>
                  </c:extLst>
                </c:dPt>
                <c:dPt>
                  <c:idx val="25"/>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44-E98C-4C8F-99C7-935C495C130B}"/>
                    </c:ext>
                  </c:extLst>
                </c:dPt>
                <c:dPt>
                  <c:idx val="26"/>
                  <c:bubble3D val="0"/>
                  <c:spPr>
                    <a:solidFill>
                      <a:srgbClr val="990099"/>
                    </a:solidFill>
                    <a:ln w="19050">
                      <a:solidFill>
                        <a:schemeClr val="lt1"/>
                      </a:solidFill>
                    </a:ln>
                    <a:effectLst/>
                  </c:spPr>
                  <c:extLst>
                    <c:ext xmlns:c16="http://schemas.microsoft.com/office/drawing/2014/chart" uri="{C3380CC4-5D6E-409C-BE32-E72D297353CC}">
                      <c16:uniqueId val="{00000046-E98C-4C8F-99C7-935C495C130B}"/>
                    </c:ext>
                  </c:extLst>
                </c:dPt>
                <c:dPt>
                  <c:idx val="2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48-E98C-4C8F-99C7-935C495C130B}"/>
                    </c:ext>
                  </c:extLst>
                </c:dPt>
                <c:dPt>
                  <c:idx val="28"/>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4A-E98C-4C8F-99C7-935C495C130B}"/>
                    </c:ext>
                  </c:extLst>
                </c:dPt>
                <c:dPt>
                  <c:idx val="29"/>
                  <c:bubble3D val="0"/>
                  <c:spPr>
                    <a:solidFill>
                      <a:srgbClr val="E67AE6"/>
                    </a:solidFill>
                    <a:ln w="19050">
                      <a:solidFill>
                        <a:schemeClr val="lt1"/>
                      </a:solidFill>
                    </a:ln>
                    <a:effectLst/>
                  </c:spPr>
                  <c:extLst>
                    <c:ext xmlns:c16="http://schemas.microsoft.com/office/drawing/2014/chart" uri="{C3380CC4-5D6E-409C-BE32-E72D297353CC}">
                      <c16:uniqueId val="{0000004C-E98C-4C8F-99C7-935C495C130B}"/>
                    </c:ext>
                  </c:extLst>
                </c:dPt>
                <c:dPt>
                  <c:idx val="3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4E-E98C-4C8F-99C7-935C495C130B}"/>
                    </c:ext>
                  </c:extLst>
                </c:dPt>
                <c:dPt>
                  <c:idx val="31"/>
                  <c:bubble3D val="0"/>
                  <c:spPr>
                    <a:solidFill>
                      <a:schemeClr val="accent2">
                        <a:lumMod val="50000"/>
                      </a:schemeClr>
                    </a:solidFill>
                    <a:ln w="19050">
                      <a:solidFill>
                        <a:schemeClr val="lt1"/>
                      </a:solidFill>
                    </a:ln>
                    <a:effectLst/>
                  </c:spPr>
                  <c:extLst>
                    <c:ext xmlns:c16="http://schemas.microsoft.com/office/drawing/2014/chart" uri="{C3380CC4-5D6E-409C-BE32-E72D297353CC}">
                      <c16:uniqueId val="{00000050-E98C-4C8F-99C7-935C495C130B}"/>
                    </c:ext>
                  </c:extLst>
                </c:dPt>
                <c:dPt>
                  <c:idx val="32"/>
                  <c:bubble3D val="0"/>
                  <c:spPr>
                    <a:solidFill>
                      <a:schemeClr val="accent3">
                        <a:lumMod val="50000"/>
                      </a:schemeClr>
                    </a:solidFill>
                    <a:ln w="19050">
                      <a:solidFill>
                        <a:schemeClr val="lt1"/>
                      </a:solidFill>
                    </a:ln>
                    <a:effectLst/>
                  </c:spPr>
                  <c:extLst>
                    <c:ext xmlns:c16="http://schemas.microsoft.com/office/drawing/2014/chart" uri="{C3380CC4-5D6E-409C-BE32-E72D297353CC}">
                      <c16:uniqueId val="{00000052-E98C-4C8F-99C7-935C495C130B}"/>
                    </c:ext>
                  </c:extLst>
                </c:dPt>
                <c:dPt>
                  <c:idx val="33"/>
                  <c:bubble3D val="0"/>
                  <c:spPr>
                    <a:solidFill>
                      <a:schemeClr val="accent4">
                        <a:lumMod val="50000"/>
                      </a:schemeClr>
                    </a:solidFill>
                    <a:ln w="19050">
                      <a:solidFill>
                        <a:schemeClr val="lt1"/>
                      </a:solidFill>
                    </a:ln>
                    <a:effectLst/>
                  </c:spPr>
                  <c:extLst>
                    <c:ext xmlns:c16="http://schemas.microsoft.com/office/drawing/2014/chart" uri="{C3380CC4-5D6E-409C-BE32-E72D297353CC}">
                      <c16:uniqueId val="{00000054-E98C-4C8F-99C7-935C495C130B}"/>
                    </c:ext>
                  </c:extLst>
                </c:dPt>
                <c:dPt>
                  <c:idx val="34"/>
                  <c:bubble3D val="0"/>
                  <c:spPr>
                    <a:solidFill>
                      <a:srgbClr val="FFCCFF"/>
                    </a:solidFill>
                    <a:ln w="19050">
                      <a:solidFill>
                        <a:schemeClr val="lt1"/>
                      </a:solidFill>
                    </a:ln>
                    <a:effectLst/>
                  </c:spPr>
                  <c:extLst>
                    <c:ext xmlns:c16="http://schemas.microsoft.com/office/drawing/2014/chart" uri="{C3380CC4-5D6E-409C-BE32-E72D297353CC}">
                      <c16:uniqueId val="{00000056-E98C-4C8F-99C7-935C495C130B}"/>
                    </c:ext>
                  </c:extLst>
                </c:dPt>
                <c:dPt>
                  <c:idx val="35"/>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58-E98C-4C8F-99C7-935C495C130B}"/>
                    </c:ext>
                  </c:extLst>
                </c:dPt>
                <c:dPt>
                  <c:idx val="36"/>
                  <c:bubble3D val="0"/>
                  <c:spPr>
                    <a:solidFill>
                      <a:schemeClr val="accent1">
                        <a:lumMod val="70000"/>
                        <a:lumOff val="30000"/>
                      </a:schemeClr>
                    </a:solidFill>
                    <a:ln w="19050">
                      <a:solidFill>
                        <a:schemeClr val="lt1"/>
                      </a:solidFill>
                    </a:ln>
                    <a:effectLst/>
                  </c:spPr>
                  <c:extLst>
                    <c:ext xmlns:c16="http://schemas.microsoft.com/office/drawing/2014/chart" uri="{C3380CC4-5D6E-409C-BE32-E72D297353CC}">
                      <c16:uniqueId val="{0000005A-E98C-4C8F-99C7-935C495C130B}"/>
                    </c:ext>
                  </c:extLst>
                </c:dPt>
                <c:dPt>
                  <c:idx val="37"/>
                  <c:bubble3D val="0"/>
                  <c:spPr>
                    <a:solidFill>
                      <a:schemeClr val="accent2">
                        <a:lumMod val="70000"/>
                        <a:lumOff val="30000"/>
                      </a:schemeClr>
                    </a:solidFill>
                    <a:ln w="19050">
                      <a:solidFill>
                        <a:schemeClr val="lt1"/>
                      </a:solidFill>
                    </a:ln>
                    <a:effectLst/>
                  </c:spPr>
                  <c:extLst>
                    <c:ext xmlns:c16="http://schemas.microsoft.com/office/drawing/2014/chart" uri="{C3380CC4-5D6E-409C-BE32-E72D297353CC}">
                      <c16:uniqueId val="{0000005C-E98C-4C8F-99C7-935C495C130B}"/>
                    </c:ext>
                  </c:extLst>
                </c:dPt>
                <c:dPt>
                  <c:idx val="38"/>
                  <c:bubble3D val="0"/>
                  <c:spPr>
                    <a:solidFill>
                      <a:schemeClr val="accent3">
                        <a:lumMod val="70000"/>
                        <a:lumOff val="30000"/>
                      </a:schemeClr>
                    </a:solidFill>
                    <a:ln w="19050">
                      <a:solidFill>
                        <a:schemeClr val="lt1"/>
                      </a:solidFill>
                    </a:ln>
                    <a:effectLst/>
                  </c:spPr>
                  <c:extLst>
                    <c:ext xmlns:c16="http://schemas.microsoft.com/office/drawing/2014/chart" uri="{C3380CC4-5D6E-409C-BE32-E72D297353CC}">
                      <c16:uniqueId val="{0000005D-C7F0-4317-88AA-C69803331423}"/>
                    </c:ext>
                  </c:extLst>
                </c:dPt>
                <c:dPt>
                  <c:idx val="39"/>
                  <c:bubble3D val="0"/>
                  <c:spPr>
                    <a:solidFill>
                      <a:schemeClr val="accent4">
                        <a:lumMod val="70000"/>
                        <a:lumOff val="30000"/>
                      </a:schemeClr>
                    </a:solidFill>
                    <a:ln w="19050">
                      <a:solidFill>
                        <a:schemeClr val="lt1"/>
                      </a:solidFill>
                    </a:ln>
                    <a:effectLst/>
                  </c:spPr>
                  <c:extLst>
                    <c:ext xmlns:c16="http://schemas.microsoft.com/office/drawing/2014/chart" uri="{C3380CC4-5D6E-409C-BE32-E72D297353CC}">
                      <c16:uniqueId val="{0000005F-C7F0-4317-88AA-C69803331423}"/>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9F4AC79E-C254-4876-B0B7-EAFC0E0DB8F1}" type="CATEGORYNAME">
                            <a:rPr lang="en-US" sz="1100" b="1">
                              <a:solidFill>
                                <a:srgbClr val="469067"/>
                              </a:solidFill>
                            </a:rPr>
                            <a:pPr>
                              <a:defRPr/>
                            </a:pPr>
                            <a:t>[NOM DE CATÉGORIE]</a:t>
                          </a:fld>
                          <a:r>
                            <a:rPr lang="en-US" baseline="0"/>
                            <a:t>
</a:t>
                          </a:r>
                          <a:fld id="{8B89A340-D629-4BB0-BCC7-0597ED6322A6}"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21494668136596068"/>
                            <c:h val="8.1382914407863563E-2"/>
                          </c:manualLayout>
                        </c15:layout>
                        <c15:dlblFieldTable/>
                        <c15:showDataLabelsRange val="0"/>
                      </c:ext>
                      <c:ext xmlns:c16="http://schemas.microsoft.com/office/drawing/2014/chart" uri="{C3380CC4-5D6E-409C-BE32-E72D297353CC}">
                        <c16:uniqueId val="{00000012-E98C-4C8F-99C7-935C495C130B}"/>
                      </c:ext>
                    </c:extLst>
                  </c:dLbl>
                  <c:dLbl>
                    <c:idx val="5"/>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A224710A-DFC3-4E7F-BE84-1411D5CEE54E}" type="CATEGORYNAME">
                            <a:rPr lang="en-US" sz="1100" b="1">
                              <a:solidFill>
                                <a:srgbClr val="00B050"/>
                              </a:solidFill>
                            </a:rPr>
                            <a:pPr>
                              <a:defRPr/>
                            </a:pPr>
                            <a:t>[NOM DE CATÉGORIE]</a:t>
                          </a:fld>
                          <a:r>
                            <a:rPr lang="en-US" baseline="0"/>
                            <a:t>
</a:t>
                          </a:r>
                          <a:fld id="{ADAB6119-4C9B-40F2-A25F-3BAFE5057FF6}" type="PERCENTAGE">
                            <a:rPr lang="en-US" baseline="0"/>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0602705314518486"/>
                            <c:h val="9.8992981486966336E-2"/>
                          </c:manualLayout>
                        </c15:layout>
                        <c15:dlblFieldTable/>
                        <c15:showDataLabelsRange val="0"/>
                      </c:ext>
                      <c:ext xmlns:c16="http://schemas.microsoft.com/office/drawing/2014/chart" uri="{C3380CC4-5D6E-409C-BE32-E72D297353CC}">
                        <c16:uniqueId val="{0000001C-E98C-4C8F-99C7-935C495C130B}"/>
                      </c:ext>
                    </c:extLst>
                  </c:dLbl>
                  <c:dLbl>
                    <c:idx val="1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210E841A-545F-46AD-821F-82883983CFDB}" type="CATEGORYNAME">
                            <a:rPr lang="en-US" sz="1100" b="1">
                              <a:solidFill>
                                <a:srgbClr val="33CC33"/>
                              </a:solidFill>
                            </a:rPr>
                            <a:pPr>
                              <a:defRPr/>
                            </a:pPr>
                            <a:t>[NOM DE CATÉGORIE]</a:t>
                          </a:fld>
                          <a:r>
                            <a:rPr lang="en-US" sz="1100" baseline="0">
                              <a:solidFill>
                                <a:srgbClr val="33CC33"/>
                              </a:solidFill>
                            </a:rPr>
                            <a:t>
</a:t>
                          </a:r>
                          <a:fld id="{2FD33FF4-DC7C-4F27-BF25-EA82B6062B47}" type="PERCENTAGE">
                            <a:rPr lang="en-US" sz="1100" baseline="0">
                              <a:solidFill>
                                <a:sysClr val="windowText" lastClr="000000"/>
                              </a:solidFill>
                            </a:rPr>
                            <a:pPr>
                              <a:defRPr/>
                            </a:pPr>
                            <a:t>[POURCENTAGE]</a:t>
                          </a:fld>
                          <a:endParaRPr lang="en-US" sz="1100" baseline="0">
                            <a:solidFill>
                              <a:srgbClr val="33CC33"/>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5529814717586787"/>
                            <c:h val="8.6812791467116873E-2"/>
                          </c:manualLayout>
                        </c15:layout>
                        <c15:dlblFieldTable/>
                        <c15:showDataLabelsRange val="0"/>
                      </c:ext>
                      <c:ext xmlns:c16="http://schemas.microsoft.com/office/drawing/2014/chart" uri="{C3380CC4-5D6E-409C-BE32-E72D297353CC}">
                        <c16:uniqueId val="{00000026-E98C-4C8F-99C7-935C495C130B}"/>
                      </c:ext>
                    </c:extLst>
                  </c:dLbl>
                  <c:dLbl>
                    <c:idx val="14"/>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63B06594-DF4C-4401-88AD-F1BEED117ACF}" type="CATEGORYNAME">
                            <a:rPr lang="en-US" sz="1100" b="1">
                              <a:solidFill>
                                <a:srgbClr val="92D050"/>
                              </a:solidFill>
                            </a:rPr>
                            <a:pPr>
                              <a:defRPr/>
                            </a:pPr>
                            <a:t>[NOM DE CATÉGORIE]</a:t>
                          </a:fld>
                          <a:r>
                            <a:rPr lang="en-US" baseline="0"/>
                            <a:t>
</a:t>
                          </a:r>
                          <a:fld id="{51427703-89F2-4411-BAF7-EEBCA66C566E}"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1427862864253244"/>
                            <c:h val="7.6309732342754386E-2"/>
                          </c:manualLayout>
                        </c15:layout>
                        <c15:dlblFieldTable/>
                        <c15:showDataLabelsRange val="0"/>
                      </c:ext>
                      <c:ext xmlns:c16="http://schemas.microsoft.com/office/drawing/2014/chart" uri="{C3380CC4-5D6E-409C-BE32-E72D297353CC}">
                        <c16:uniqueId val="{0000002E-E98C-4C8F-99C7-935C495C130B}"/>
                      </c:ext>
                    </c:extLst>
                  </c:dLbl>
                  <c:dLbl>
                    <c:idx val="17"/>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0BFD128F-06FA-4419-897E-B2D96E1F63EE}" type="CATEGORYNAME">
                            <a:rPr lang="en-US" sz="1100" b="1">
                              <a:solidFill>
                                <a:srgbClr val="B4F991"/>
                              </a:solidFill>
                            </a:rPr>
                            <a:pPr>
                              <a:defRPr/>
                            </a:pPr>
                            <a:t>[NOM DE CATÉGORIE]</a:t>
                          </a:fld>
                          <a:r>
                            <a:rPr lang="en-US" baseline="0"/>
                            <a:t>
</a:t>
                          </a:r>
                          <a:fld id="{4B07670B-693E-43BF-B142-C15F10489105}"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1481274447409583"/>
                            <c:h val="7.6246731386935857E-2"/>
                          </c:manualLayout>
                        </c15:layout>
                        <c15:dlblFieldTable/>
                        <c15:showDataLabelsRange val="0"/>
                      </c:ext>
                      <c:ext xmlns:c16="http://schemas.microsoft.com/office/drawing/2014/chart" uri="{C3380CC4-5D6E-409C-BE32-E72D297353CC}">
                        <c16:uniqueId val="{00000034-E98C-4C8F-99C7-935C495C130B}"/>
                      </c:ext>
                    </c:extLst>
                  </c:dLbl>
                  <c:dLbl>
                    <c:idx val="19"/>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BD044559-3EB5-4F1B-9EE8-68151CF8B1FE}" type="CATEGORYNAME">
                            <a:rPr lang="en-US" sz="1100" b="1">
                              <a:solidFill>
                                <a:srgbClr val="BEE3A7"/>
                              </a:solidFill>
                            </a:rPr>
                            <a:pPr>
                              <a:defRPr/>
                            </a:pPr>
                            <a:t>[NOM DE CATÉGORIE]</a:t>
                          </a:fld>
                          <a:r>
                            <a:rPr lang="en-US" baseline="0">
                              <a:solidFill>
                                <a:srgbClr val="BEE3A7"/>
                              </a:solidFill>
                            </a:rPr>
                            <a:t>
</a:t>
                          </a:r>
                          <a:fld id="{155D9989-E123-4C5B-9181-30222EB7BDF6}" type="PERCENTAGE">
                            <a:rPr lang="en-US" baseline="0">
                              <a:solidFill>
                                <a:sysClr val="windowText" lastClr="000000"/>
                              </a:solidFill>
                            </a:rPr>
                            <a:pPr>
                              <a:defRPr/>
                            </a:pPr>
                            <a:t>[POURCENTAGE]</a:t>
                          </a:fld>
                          <a:endParaRPr lang="en-US" baseline="0">
                            <a:solidFill>
                              <a:srgbClr val="BEE3A7"/>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6030500893535077"/>
                            <c:h val="8.3143921115773844E-2"/>
                          </c:manualLayout>
                        </c15:layout>
                        <c15:dlblFieldTable/>
                        <c15:showDataLabelsRange val="0"/>
                      </c:ext>
                      <c:ext xmlns:c16="http://schemas.microsoft.com/office/drawing/2014/chart" uri="{C3380CC4-5D6E-409C-BE32-E72D297353CC}">
                        <c16:uniqueId val="{00000038-E98C-4C8F-99C7-935C495C130B}"/>
                      </c:ext>
                    </c:extLst>
                  </c:dLbl>
                  <c:dLbl>
                    <c:idx val="2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3F216983-35B2-4E86-823D-08817D95D0C0}" type="CATEGORYNAME">
                            <a:rPr lang="en-US" sz="1100" b="1">
                              <a:solidFill>
                                <a:srgbClr val="7030A0"/>
                              </a:solidFill>
                            </a:rPr>
                            <a:pPr>
                              <a:defRPr/>
                            </a:pPr>
                            <a:t>[NOM DE CATÉGORIE]</a:t>
                          </a:fld>
                          <a:r>
                            <a:rPr lang="en-US" baseline="0"/>
                            <a:t>
</a:t>
                          </a:r>
                          <a:fld id="{CC7288D7-286C-4EE6-8F71-29A894DC6E74}"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617995428654331"/>
                            <c:h val="7.6099894284132746E-2"/>
                          </c:manualLayout>
                        </c15:layout>
                        <c15:dlblFieldTable/>
                        <c15:showDataLabelsRange val="0"/>
                      </c:ext>
                      <c:ext xmlns:c16="http://schemas.microsoft.com/office/drawing/2014/chart" uri="{C3380CC4-5D6E-409C-BE32-E72D297353CC}">
                        <c16:uniqueId val="{0000003C-E98C-4C8F-99C7-935C495C130B}"/>
                      </c:ext>
                    </c:extLst>
                  </c:dLbl>
                  <c:dLbl>
                    <c:idx val="26"/>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05E1B31E-0154-4E32-85A2-1DA97C887846}" type="CATEGORYNAME">
                            <a:rPr lang="en-US" sz="1100" b="1">
                              <a:solidFill>
                                <a:srgbClr val="990099"/>
                              </a:solidFill>
                            </a:rPr>
                            <a:pPr>
                              <a:defRPr/>
                            </a:pPr>
                            <a:t>[NOM DE CATÉGORIE]</a:t>
                          </a:fld>
                          <a:r>
                            <a:rPr lang="en-US" baseline="0"/>
                            <a:t>
</a:t>
                          </a:r>
                          <a:fld id="{873ACD9B-64F4-4762-BA6C-D55CFF8C7428}"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8691433827567225"/>
                            <c:h val="8.1382914407863563E-2"/>
                          </c:manualLayout>
                        </c15:layout>
                        <c15:dlblFieldTable/>
                        <c15:showDataLabelsRange val="0"/>
                      </c:ext>
                      <c:ext xmlns:c16="http://schemas.microsoft.com/office/drawing/2014/chart" uri="{C3380CC4-5D6E-409C-BE32-E72D297353CC}">
                        <c16:uniqueId val="{00000046-E98C-4C8F-99C7-935C495C130B}"/>
                      </c:ext>
                    </c:extLst>
                  </c:dLbl>
                  <c:dLbl>
                    <c:idx val="29"/>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10E63D22-BBDB-4DCE-AB0E-55675D2D49F6}" type="CATEGORYNAME">
                            <a:rPr lang="en-US" sz="1100" b="1">
                              <a:solidFill>
                                <a:srgbClr val="E67AE6"/>
                              </a:solidFill>
                            </a:rPr>
                            <a:pPr>
                              <a:defRPr/>
                            </a:pPr>
                            <a:t>[NOM DE CATÉGORIE]</a:t>
                          </a:fld>
                          <a:r>
                            <a:rPr lang="en-US" baseline="0"/>
                            <a:t>
</a:t>
                          </a:r>
                          <a:fld id="{FE22C379-C256-40AA-A7D5-541C86A887FF}"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1181492140297451"/>
                            <c:h val="6.7294860744581367E-2"/>
                          </c:manualLayout>
                        </c15:layout>
                        <c15:dlblFieldTable/>
                        <c15:showDataLabelsRange val="0"/>
                      </c:ext>
                      <c:ext xmlns:c16="http://schemas.microsoft.com/office/drawing/2014/chart" uri="{C3380CC4-5D6E-409C-BE32-E72D297353CC}">
                        <c16:uniqueId val="{0000004C-E98C-4C8F-99C7-935C495C130B}"/>
                      </c:ext>
                    </c:extLst>
                  </c:dLbl>
                  <c:dLbl>
                    <c:idx val="34"/>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3C2D4E5A-6B9D-4743-A716-4476AFEA97FB}" type="CATEGORYNAME">
                            <a:rPr lang="en-US" sz="1100" b="1">
                              <a:solidFill>
                                <a:srgbClr val="FFCCFF"/>
                              </a:solidFill>
                            </a:rPr>
                            <a:pPr>
                              <a:defRPr/>
                            </a:pPr>
                            <a:t>[NOM DE CATÉGORIE]</a:t>
                          </a:fld>
                          <a:r>
                            <a:rPr lang="en-US" b="1" baseline="0"/>
                            <a:t>
</a:t>
                          </a:r>
                          <a:fld id="{3A1C812E-C72B-40AE-9E9C-AEDAC8B360F9}" type="PERCENTAGE">
                            <a:rPr lang="en-US" b="1" baseline="0">
                              <a:solidFill>
                                <a:sysClr val="windowText" lastClr="000000"/>
                              </a:solidFill>
                            </a:rPr>
                            <a:pPr>
                              <a:defRPr/>
                            </a:pPr>
                            <a:t>[POURCENTAGE]</a:t>
                          </a:fld>
                          <a:endParaRPr lang="en-US" b="1"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4799822453818634"/>
                            <c:h val="8.5135759342522585E-2"/>
                          </c:manualLayout>
                        </c15:layout>
                        <c15:dlblFieldTable/>
                        <c15:showDataLabelsRange val="0"/>
                      </c:ext>
                      <c:ext xmlns:c16="http://schemas.microsoft.com/office/drawing/2014/chart" uri="{C3380CC4-5D6E-409C-BE32-E72D297353CC}">
                        <c16:uniqueId val="{00000056-E98C-4C8F-99C7-935C495C130B}"/>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'Allocation OD 2021'!$C$16:$C$23</c15:sqref>
                        </c15:formulaRef>
                      </c:ext>
                    </c:extLst>
                    <c:strCache>
                      <c:ptCount val="7"/>
                      <c:pt idx="0">
                        <c:v>Infrastructures de production d'énergie verte</c:v>
                      </c:pt>
                      <c:pt idx="1">
                        <c:v>Immobilier vert (BDT)</c:v>
                      </c:pt>
                      <c:pt idx="2">
                        <c:v>Immobilier vert (CDC II)</c:v>
                      </c:pt>
                      <c:pt idx="3">
                        <c:v>Transport et mobilité durable</c:v>
                      </c:pt>
                      <c:pt idx="4">
                        <c:v>Infrastructures numériques</c:v>
                      </c:pt>
                      <c:pt idx="5">
                        <c:v>Economie Sociale et Solidaire</c:v>
                      </c:pt>
                      <c:pt idx="6">
                        <c:v>Santé et médico-social</c:v>
                      </c:pt>
                    </c:strCache>
                  </c:strRef>
                </c:cat>
                <c:val>
                  <c:numRef>
                    <c:extLst>
                      <c:ext uri="{02D57815-91ED-43cb-92C2-25804820EDAC}">
                        <c15:formulaRef>
                          <c15:sqref>'Synthèse allocation'!$D$18:$D$57</c15:sqref>
                        </c15:formulaRef>
                      </c:ext>
                    </c:extLst>
                    <c:numCache>
                      <c:formatCode>General</c:formatCode>
                      <c:ptCount val="40"/>
                      <c:pt idx="0">
                        <c:v>19</c:v>
                      </c:pt>
                      <c:pt idx="1">
                        <c:v>5</c:v>
                      </c:pt>
                      <c:pt idx="2">
                        <c:v>2</c:v>
                      </c:pt>
                      <c:pt idx="3">
                        <c:v>9</c:v>
                      </c:pt>
                      <c:pt idx="4">
                        <c:v>3</c:v>
                      </c:pt>
                      <c:pt idx="5">
                        <c:v>38</c:v>
                      </c:pt>
                      <c:pt idx="6">
                        <c:v>21</c:v>
                      </c:pt>
                      <c:pt idx="7">
                        <c:v>8</c:v>
                      </c:pt>
                      <c:pt idx="8">
                        <c:v>6</c:v>
                      </c:pt>
                      <c:pt idx="9">
                        <c:v>3</c:v>
                      </c:pt>
                      <c:pt idx="10">
                        <c:v>11</c:v>
                      </c:pt>
                      <c:pt idx="11">
                        <c:v>2</c:v>
                      </c:pt>
                      <c:pt idx="12">
                        <c:v>4</c:v>
                      </c:pt>
                      <c:pt idx="13">
                        <c:v>5</c:v>
                      </c:pt>
                      <c:pt idx="14">
                        <c:v>2</c:v>
                      </c:pt>
                      <c:pt idx="15">
                        <c:v>1</c:v>
                      </c:pt>
                      <c:pt idx="16">
                        <c:v>1</c:v>
                      </c:pt>
                      <c:pt idx="17">
                        <c:v>3</c:v>
                      </c:pt>
                      <c:pt idx="18">
                        <c:v>3</c:v>
                      </c:pt>
                      <c:pt idx="19">
                        <c:v>3</c:v>
                      </c:pt>
                      <c:pt idx="20">
                        <c:v>3</c:v>
                      </c:pt>
                      <c:pt idx="21">
                        <c:v>17</c:v>
                      </c:pt>
                      <c:pt idx="22">
                        <c:v>3</c:v>
                      </c:pt>
                      <c:pt idx="23">
                        <c:v>3</c:v>
                      </c:pt>
                      <c:pt idx="24">
                        <c:v>5</c:v>
                      </c:pt>
                      <c:pt idx="25">
                        <c:v>6</c:v>
                      </c:pt>
                      <c:pt idx="26">
                        <c:v>1</c:v>
                      </c:pt>
                      <c:pt idx="27">
                        <c:v>1</c:v>
                      </c:pt>
                      <c:pt idx="28">
                        <c:v>4</c:v>
                      </c:pt>
                      <c:pt idx="29">
                        <c:v>2</c:v>
                      </c:pt>
                      <c:pt idx="30">
                        <c:v>2</c:v>
                      </c:pt>
                      <c:pt idx="31">
                        <c:v>20</c:v>
                      </c:pt>
                      <c:pt idx="32">
                        <c:v>10</c:v>
                      </c:pt>
                      <c:pt idx="33">
                        <c:v>3</c:v>
                      </c:pt>
                      <c:pt idx="34">
                        <c:v>4</c:v>
                      </c:pt>
                      <c:pt idx="35">
                        <c:v>3</c:v>
                      </c:pt>
                      <c:pt idx="36">
                        <c:v>4</c:v>
                      </c:pt>
                      <c:pt idx="37">
                        <c:v>1</c:v>
                      </c:pt>
                      <c:pt idx="38">
                        <c:v>2</c:v>
                      </c:pt>
                      <c:pt idx="39">
                        <c:v>1</c:v>
                      </c:pt>
                    </c:numCache>
                  </c:numRef>
                </c:val>
                <c:extLst>
                  <c:ext xmlns:c16="http://schemas.microsoft.com/office/drawing/2014/chart" uri="{C3380CC4-5D6E-409C-BE32-E72D297353CC}">
                    <c16:uniqueId val="{0000005D-E98C-4C8F-99C7-935C495C130B}"/>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'Allocation OD 2019'!$H$15</c15:sqref>
                        </c15:formulaRef>
                      </c:ext>
                    </c:extLst>
                    <c:strCache>
                      <c:ptCount val="1"/>
                      <c:pt idx="0">
                        <c:v>Montants
investis</c:v>
                      </c:pt>
                    </c:strCache>
                  </c:strRef>
                </c:tx>
                <c:dPt>
                  <c:idx val="0"/>
                  <c:bubble3D val="0"/>
                  <c:spPr>
                    <a:solidFill>
                      <a:srgbClr val="469067"/>
                    </a:solidFill>
                    <a:ln w="19050">
                      <a:solidFill>
                        <a:schemeClr val="lt1"/>
                      </a:solidFill>
                    </a:ln>
                    <a:effectLst/>
                  </c:spPr>
                  <c:extLst xmlns:c15="http://schemas.microsoft.com/office/drawing/2012/chart">
                    <c:ext xmlns:c16="http://schemas.microsoft.com/office/drawing/2014/chart" uri="{C3380CC4-5D6E-409C-BE32-E72D297353CC}">
                      <c16:uniqueId val="{0000005F-E98C-4C8F-99C7-935C495C130B}"/>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61-E98C-4C8F-99C7-935C495C130B}"/>
                    </c:ext>
                  </c:extLst>
                </c:dPt>
                <c:dPt>
                  <c:idx val="2"/>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63-E98C-4C8F-99C7-935C495C130B}"/>
                    </c:ext>
                  </c:extLst>
                </c:dPt>
                <c:dPt>
                  <c:idx val="3"/>
                  <c:bubble3D val="0"/>
                  <c:spPr>
                    <a:solidFill>
                      <a:srgbClr val="92D050"/>
                    </a:solidFill>
                    <a:ln w="19050">
                      <a:solidFill>
                        <a:schemeClr val="lt1"/>
                      </a:solidFill>
                    </a:ln>
                    <a:effectLst/>
                  </c:spPr>
                  <c:extLst xmlns:c15="http://schemas.microsoft.com/office/drawing/2012/chart">
                    <c:ext xmlns:c16="http://schemas.microsoft.com/office/drawing/2014/chart" uri="{C3380CC4-5D6E-409C-BE32-E72D297353CC}">
                      <c16:uniqueId val="{00000065-E98C-4C8F-99C7-935C495C130B}"/>
                    </c:ext>
                  </c:extLst>
                </c:dPt>
                <c:dPt>
                  <c:idx val="4"/>
                  <c:bubble3D val="0"/>
                  <c:spPr>
                    <a:solidFill>
                      <a:srgbClr val="9900CC"/>
                    </a:solidFill>
                    <a:ln w="19050">
                      <a:solidFill>
                        <a:schemeClr val="lt1"/>
                      </a:solidFill>
                    </a:ln>
                    <a:effectLst/>
                  </c:spPr>
                  <c:extLst xmlns:c15="http://schemas.microsoft.com/office/drawing/2012/chart">
                    <c:ext xmlns:c16="http://schemas.microsoft.com/office/drawing/2014/chart" uri="{C3380CC4-5D6E-409C-BE32-E72D297353CC}">
                      <c16:uniqueId val="{00000067-E98C-4C8F-99C7-935C495C130B}"/>
                    </c:ext>
                  </c:extLst>
                </c:dPt>
                <c:dPt>
                  <c:idx val="5"/>
                  <c:bubble3D val="0"/>
                  <c:spPr>
                    <a:solidFill>
                      <a:srgbClr val="FFCCFF"/>
                    </a:solidFill>
                    <a:ln w="19050">
                      <a:solidFill>
                        <a:schemeClr val="lt1"/>
                      </a:solidFill>
                    </a:ln>
                    <a:effectLst/>
                  </c:spPr>
                  <c:extLst xmlns:c15="http://schemas.microsoft.com/office/drawing/2012/chart">
                    <c:ext xmlns:c16="http://schemas.microsoft.com/office/drawing/2014/chart" uri="{C3380CC4-5D6E-409C-BE32-E72D297353CC}">
                      <c16:uniqueId val="{00000069-E98C-4C8F-99C7-935C495C130B}"/>
                    </c:ext>
                  </c:extLst>
                </c:dPt>
                <c:dPt>
                  <c:idx val="6"/>
                  <c:bubble3D val="0"/>
                  <c:spPr>
                    <a:solidFill>
                      <a:srgbClr val="990099"/>
                    </a:solidFill>
                    <a:ln w="19050">
                      <a:solidFill>
                        <a:schemeClr val="lt1"/>
                      </a:solidFill>
                    </a:ln>
                    <a:effectLst/>
                  </c:spPr>
                  <c:extLst xmlns:c15="http://schemas.microsoft.com/office/drawing/2012/chart">
                    <c:ext xmlns:c16="http://schemas.microsoft.com/office/drawing/2014/chart" uri="{C3380CC4-5D6E-409C-BE32-E72D297353CC}">
                      <c16:uniqueId val="{0000006B-E98C-4C8F-99C7-935C495C130B}"/>
                    </c:ext>
                  </c:extLst>
                </c:dPt>
                <c:dPt>
                  <c:idx val="7"/>
                  <c:bubble3D val="0"/>
                  <c:spPr>
                    <a:solidFill>
                      <a:srgbClr val="7030A0"/>
                    </a:solidFill>
                    <a:ln w="19050">
                      <a:solidFill>
                        <a:schemeClr val="lt1"/>
                      </a:solidFill>
                    </a:ln>
                    <a:effectLst/>
                  </c:spPr>
                  <c:extLst xmlns:c15="http://schemas.microsoft.com/office/drawing/2012/chart">
                    <c:ext xmlns:c16="http://schemas.microsoft.com/office/drawing/2014/chart" uri="{C3380CC4-5D6E-409C-BE32-E72D297353CC}">
                      <c16:uniqueId val="{0000006D-E98C-4C8F-99C7-935C495C130B}"/>
                    </c:ext>
                  </c:extLst>
                </c:dPt>
                <c:dPt>
                  <c:idx val="8"/>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6F-E98C-4C8F-99C7-935C495C130B}"/>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64A871EA-126C-4704-A98F-D0A59BBD7DF3}" type="CATEGORYNAME">
                            <a:rPr lang="en-US" sz="1600" b="1">
                              <a:solidFill>
                                <a:srgbClr val="469067"/>
                              </a:solidFill>
                            </a:rPr>
                            <a:pPr>
                              <a:defRPr/>
                            </a:pPr>
                            <a:t>[NOM DE CATÉGORIE]</a:t>
                          </a:fld>
                          <a:r>
                            <a:rPr lang="en-US" baseline="0"/>
                            <a:t>
</a:t>
                          </a:r>
                          <a:fld id="{7EF58D22-B65C-4914-A23C-926CA1709454}"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3159943194383986"/>
                            <c:h val="0.10290454858064772"/>
                          </c:manualLayout>
                        </c15:layout>
                        <c15:dlblFieldTable/>
                        <c15:showDataLabelsRange val="0"/>
                      </c:ext>
                      <c:ext xmlns:c16="http://schemas.microsoft.com/office/drawing/2014/chart" uri="{C3380CC4-5D6E-409C-BE32-E72D297353CC}">
                        <c16:uniqueId val="{0000005F-E98C-4C8F-99C7-935C495C130B}"/>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90EED37E-701C-4C6D-8F71-772857C67AE5}" type="CATEGORYNAME">
                            <a:rPr lang="en-US" sz="1600" b="1">
                              <a:solidFill>
                                <a:srgbClr val="00B050"/>
                              </a:solidFill>
                            </a:rPr>
                            <a:pPr>
                              <a:defRPr/>
                            </a:pPr>
                            <a:t>[NOM DE CATÉGORIE]</a:t>
                          </a:fld>
                          <a:r>
                            <a:rPr lang="en-US" baseline="0"/>
                            <a:t>
</a:t>
                          </a:r>
                          <a:fld id="{D67120A0-D8A2-4E82-8A00-D97A1AC3AE8F}"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2463389385645605"/>
                            <c:h val="8.5118476141885224E-2"/>
                          </c:manualLayout>
                        </c15:layout>
                        <c15:dlblFieldTable/>
                        <c15:showDataLabelsRange val="0"/>
                      </c:ext>
                      <c:ext xmlns:c16="http://schemas.microsoft.com/office/drawing/2014/chart" uri="{C3380CC4-5D6E-409C-BE32-E72D297353CC}">
                        <c16:uniqueId val="{00000061-E98C-4C8F-99C7-935C495C130B}"/>
                      </c:ext>
                    </c:extLst>
                  </c:dLbl>
                  <c:dLbl>
                    <c:idx val="2"/>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85712B0E-E0AD-4CCC-96C9-81DAC9575818}" type="CATEGORYNAME">
                            <a:rPr lang="en-US" sz="1600" b="1">
                              <a:solidFill>
                                <a:srgbClr val="00B050"/>
                              </a:solidFill>
                            </a:rPr>
                            <a:pPr>
                              <a:defRPr/>
                            </a:pPr>
                            <a:t>[NOM DE CATÉGORIE]</a:t>
                          </a:fld>
                          <a:r>
                            <a:rPr lang="en-US" sz="1600" b="1" baseline="0"/>
                            <a:t>
</a:t>
                          </a:r>
                          <a:fld id="{43E78325-1C8A-43D4-8AEF-D0B90E5A2857}" type="PERCENTAGE">
                            <a:rPr lang="en-US" sz="1600" b="1" baseline="0">
                              <a:solidFill>
                                <a:sysClr val="windowText" lastClr="000000"/>
                              </a:solidFill>
                            </a:rPr>
                            <a:pPr>
                              <a:defRPr/>
                            </a:pPr>
                            <a:t>[POURCENTAGE]</a:t>
                          </a:fld>
                          <a:endParaRPr lang="en-US" sz="1600" b="1"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2861169482520254"/>
                            <c:h val="0.12069062101941017"/>
                          </c:manualLayout>
                        </c15:layout>
                        <c15:dlblFieldTable/>
                        <c15:showDataLabelsRange val="0"/>
                      </c:ext>
                      <c:ext xmlns:c16="http://schemas.microsoft.com/office/drawing/2014/chart" uri="{C3380CC4-5D6E-409C-BE32-E72D297353CC}">
                        <c16:uniqueId val="{00000063-E98C-4C8F-99C7-935C495C130B}"/>
                      </c:ext>
                    </c:extLst>
                  </c:dLbl>
                  <c:dLbl>
                    <c:idx val="3"/>
                    <c:tx>
                      <c:rich>
                        <a:bodyPr/>
                        <a:lstStyle/>
                        <a:p>
                          <a:fld id="{5973C9AE-156C-4338-AE9E-2B78DED699E4}" type="CATEGORYNAME">
                            <a:rPr lang="en-US" sz="1600" b="1">
                              <a:solidFill>
                                <a:srgbClr val="92D050"/>
                              </a:solidFill>
                            </a:rPr>
                            <a:pPr/>
                            <a:t>[NOM DE CATÉGORIE]</a:t>
                          </a:fld>
                          <a:r>
                            <a:rPr lang="en-US" sz="1600" b="1" baseline="0">
                              <a:solidFill>
                                <a:sysClr val="windowText" lastClr="000000"/>
                              </a:solidFill>
                            </a:rPr>
                            <a:t>
</a:t>
                          </a:r>
                          <a:fld id="{522B8907-E5D7-4466-9736-7E7EEE849C7B}"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65-E98C-4C8F-99C7-935C495C130B}"/>
                      </c:ext>
                    </c:extLst>
                  </c:dLbl>
                  <c:dLbl>
                    <c:idx val="4"/>
                    <c:tx>
                      <c:rich>
                        <a:bodyPr/>
                        <a:lstStyle/>
                        <a:p>
                          <a:fld id="{28E530F0-1F1D-443D-8260-8D1E8581C5C6}" type="CATEGORYNAME">
                            <a:rPr lang="en-US" sz="1600" b="1">
                              <a:solidFill>
                                <a:srgbClr val="7030A0"/>
                              </a:solidFill>
                            </a:rPr>
                            <a:pPr/>
                            <a:t>[NOM DE CATÉGORIE]</a:t>
                          </a:fld>
                          <a:r>
                            <a:rPr lang="en-US" sz="1600" b="1" baseline="0">
                              <a:solidFill>
                                <a:sysClr val="windowText" lastClr="000000"/>
                              </a:solidFill>
                            </a:rPr>
                            <a:t>
</a:t>
                          </a:r>
                          <a:fld id="{F0A3FF37-7553-4D16-9EDD-9D186F231B2E}"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67-E98C-4C8F-99C7-935C495C130B}"/>
                      </c:ext>
                    </c:extLst>
                  </c:dLbl>
                  <c:dLbl>
                    <c:idx val="5"/>
                    <c:tx>
                      <c:rich>
                        <a:bodyPr/>
                        <a:lstStyle/>
                        <a:p>
                          <a:fld id="{41B6B40F-0C43-44AD-8986-4BDF78044CF7}" type="CATEGORYNAME">
                            <a:rPr lang="en-US" sz="1600" b="1" i="0">
                              <a:solidFill>
                                <a:srgbClr val="FFCCFF"/>
                              </a:solidFill>
                            </a:rPr>
                            <a:pPr/>
                            <a:t>[NOM DE CATÉGORIE]</a:t>
                          </a:fld>
                          <a:r>
                            <a:rPr lang="en-US" sz="1600" b="1" i="0" baseline="0">
                              <a:solidFill>
                                <a:sysClr val="windowText" lastClr="000000"/>
                              </a:solidFill>
                            </a:rPr>
                            <a:t>
</a:t>
                          </a:r>
                          <a:fld id="{A066F512-8029-4228-AC16-A9DF84FEFC28}" type="PERCENTAGE">
                            <a:rPr lang="en-US" sz="1600" b="1" i="0" baseline="0">
                              <a:solidFill>
                                <a:sysClr val="windowText" lastClr="000000"/>
                              </a:solidFill>
                            </a:rPr>
                            <a:pPr/>
                            <a:t>[POURCENTAGE]</a:t>
                          </a:fld>
                          <a:endParaRPr lang="en-US" sz="1600" b="1" i="0" baseline="0">
                            <a:solidFill>
                              <a:sysClr val="windowText" lastClr="000000"/>
                            </a:solidFill>
                          </a:endParaRPr>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69-E98C-4C8F-99C7-935C495C130B}"/>
                      </c:ext>
                    </c:extLst>
                  </c:dLbl>
                  <c:dLbl>
                    <c:idx val="6"/>
                    <c:tx>
                      <c:rich>
                        <a:bodyPr/>
                        <a:lstStyle/>
                        <a:p>
                          <a:fld id="{4FEE3B3D-F763-490D-A084-9ED500742136}" type="CATEGORYNAME">
                            <a:rPr lang="en-US" sz="1600" b="1">
                              <a:solidFill>
                                <a:srgbClr val="990099"/>
                              </a:solidFill>
                            </a:rPr>
                            <a:pPr/>
                            <a:t>[NOM DE CATÉGORIE]</a:t>
                          </a:fld>
                          <a:r>
                            <a:rPr lang="en-US" sz="1600" b="1" baseline="0">
                              <a:solidFill>
                                <a:sysClr val="windowText" lastClr="000000"/>
                              </a:solidFill>
                            </a:rPr>
                            <a:t>
</a:t>
                          </a:r>
                          <a:fld id="{022D3269-92C2-492B-ABD8-7F6B5AA083EC}"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6B-E98C-4C8F-99C7-935C495C130B}"/>
                      </c:ext>
                    </c:extLst>
                  </c:dLbl>
                  <c:dLbl>
                    <c:idx val="7"/>
                    <c:tx>
                      <c:rich>
                        <a:bodyPr/>
                        <a:lstStyle/>
                        <a:p>
                          <a:fld id="{C2A04149-736C-4894-A813-E8C025CF7DBD}" type="CATEGORYNAME">
                            <a:rPr lang="en-US" sz="1600" b="1">
                              <a:solidFill>
                                <a:srgbClr val="7030A0"/>
                              </a:solidFill>
                            </a:rPr>
                            <a:pPr/>
                            <a:t>[NOM DE CATÉGORIE]</a:t>
                          </a:fld>
                          <a:r>
                            <a:rPr lang="en-US" sz="1600" b="1" baseline="0">
                              <a:solidFill>
                                <a:sysClr val="windowText" lastClr="000000"/>
                              </a:solidFill>
                            </a:rPr>
                            <a:t>
</a:t>
                          </a:r>
                          <a:fld id="{FCA35A95-E358-476F-B1F1-CF9E83630E58}"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6D-E98C-4C8F-99C7-935C495C130B}"/>
                      </c:ext>
                    </c:extLst>
                  </c:dLbl>
                  <c:dLbl>
                    <c:idx val="8"/>
                    <c:tx>
                      <c:rich>
                        <a:bodyPr/>
                        <a:lstStyle/>
                        <a:p>
                          <a:fld id="{02E9D736-03D0-4230-B1A7-0917C3DE7D8D}" type="CATEGORYNAME">
                            <a:rPr lang="en-US" sz="1600" b="1">
                              <a:solidFill>
                                <a:srgbClr val="E67AE6"/>
                              </a:solidFill>
                            </a:rPr>
                            <a:pPr/>
                            <a:t>[NOM DE CATÉGORIE]</a:t>
                          </a:fld>
                          <a:r>
                            <a:rPr lang="en-US" sz="1600" b="1" baseline="0">
                              <a:solidFill>
                                <a:sysClr val="windowText" lastClr="000000"/>
                              </a:solidFill>
                            </a:rPr>
                            <a:t>
</a:t>
                          </a:r>
                          <a:fld id="{F641AD8D-D66A-4858-8033-E2AC625D4D95}"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6F-E98C-4C8F-99C7-935C495C130B}"/>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'Allocation OD 2021'!$C$16:$C$23</c15:sqref>
                        </c15:formulaRef>
                      </c:ext>
                    </c:extLst>
                    <c:strCache>
                      <c:ptCount val="7"/>
                      <c:pt idx="0">
                        <c:v>Infrastructures de production d'énergie verte</c:v>
                      </c:pt>
                      <c:pt idx="1">
                        <c:v>Immobilier vert (BDT)</c:v>
                      </c:pt>
                      <c:pt idx="2">
                        <c:v>Immobilier vert (CDC II)</c:v>
                      </c:pt>
                      <c:pt idx="3">
                        <c:v>Transport et mobilité durable</c:v>
                      </c:pt>
                      <c:pt idx="4">
                        <c:v>Infrastructures numériques</c:v>
                      </c:pt>
                      <c:pt idx="5">
                        <c:v>Economie Sociale et Solidaire</c:v>
                      </c:pt>
                      <c:pt idx="6">
                        <c:v>Santé et médico-social</c:v>
                      </c:pt>
                    </c:strCache>
                  </c:strRef>
                </c:cat>
                <c:val>
                  <c:numRef>
                    <c:extLst xmlns:c15="http://schemas.microsoft.com/office/drawing/2012/chart">
                      <c:ext xmlns:c15="http://schemas.microsoft.com/office/drawing/2012/chart" uri="{02D57815-91ED-43cb-92C2-25804820EDAC}">
                        <c15:formulaRef>
                          <c15:sqref>'Allocation OD 2019'!$H$16:$H$24</c15:sqref>
                        </c15:formulaRef>
                      </c:ext>
                    </c:extLst>
                    <c:numCache>
                      <c:formatCode>#\ ##0.00\ \ </c:formatCode>
                      <c:ptCount val="9"/>
                      <c:pt idx="0">
                        <c:v>26130146.490000002</c:v>
                      </c:pt>
                      <c:pt idx="1">
                        <c:v>58818031</c:v>
                      </c:pt>
                      <c:pt idx="2">
                        <c:v>313133420.15680003</c:v>
                      </c:pt>
                      <c:pt idx="3">
                        <c:v>40000000</c:v>
                      </c:pt>
                      <c:pt idx="4">
                        <c:v>5999872</c:v>
                      </c:pt>
                      <c:pt idx="5">
                        <c:v>24500000</c:v>
                      </c:pt>
                      <c:pt idx="6">
                        <c:v>3153608.58</c:v>
                      </c:pt>
                      <c:pt idx="7">
                        <c:v>114430044</c:v>
                      </c:pt>
                      <c:pt idx="8">
                        <c:v>38154280.700000003</c:v>
                      </c:pt>
                    </c:numCache>
                  </c:numRef>
                </c:val>
                <c:extLst xmlns:c15="http://schemas.microsoft.com/office/drawing/2012/chart">
                  <c:ext xmlns:c16="http://schemas.microsoft.com/office/drawing/2014/chart" uri="{C3380CC4-5D6E-409C-BE32-E72D297353CC}">
                    <c16:uniqueId val="{00000070-E98C-4C8F-99C7-935C495C130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'Allocation OD 2020'!$H$15</c15:sqref>
                        </c15:formulaRef>
                      </c:ext>
                    </c:extLst>
                    <c:strCache>
                      <c:ptCount val="1"/>
                      <c:pt idx="0">
                        <c:v>Montants investis</c:v>
                      </c:pt>
                    </c:strCache>
                  </c:strRef>
                </c:tx>
                <c:dPt>
                  <c:idx val="0"/>
                  <c:bubble3D val="0"/>
                  <c:spPr>
                    <a:solidFill>
                      <a:srgbClr val="469067"/>
                    </a:solidFill>
                    <a:ln w="19050">
                      <a:solidFill>
                        <a:schemeClr val="lt1"/>
                      </a:solidFill>
                    </a:ln>
                    <a:effectLst/>
                  </c:spPr>
                  <c:extLst xmlns:c15="http://schemas.microsoft.com/office/drawing/2012/chart">
                    <c:ext xmlns:c16="http://schemas.microsoft.com/office/drawing/2014/chart" uri="{C3380CC4-5D6E-409C-BE32-E72D297353CC}">
                      <c16:uniqueId val="{00000072-E98C-4C8F-99C7-935C495C130B}"/>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74-E98C-4C8F-99C7-935C495C130B}"/>
                    </c:ext>
                  </c:extLst>
                </c:dPt>
                <c:dPt>
                  <c:idx val="2"/>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76-E98C-4C8F-99C7-935C495C130B}"/>
                    </c:ext>
                  </c:extLst>
                </c:dPt>
                <c:dPt>
                  <c:idx val="3"/>
                  <c:bubble3D val="0"/>
                  <c:spPr>
                    <a:solidFill>
                      <a:srgbClr val="33CC33"/>
                    </a:solidFill>
                    <a:ln w="19050">
                      <a:solidFill>
                        <a:schemeClr val="lt1"/>
                      </a:solidFill>
                    </a:ln>
                    <a:effectLst/>
                  </c:spPr>
                  <c:extLst xmlns:c15="http://schemas.microsoft.com/office/drawing/2012/chart">
                    <c:ext xmlns:c16="http://schemas.microsoft.com/office/drawing/2014/chart" uri="{C3380CC4-5D6E-409C-BE32-E72D297353CC}">
                      <c16:uniqueId val="{00000078-E98C-4C8F-99C7-935C495C130B}"/>
                    </c:ext>
                  </c:extLst>
                </c:dPt>
                <c:dPt>
                  <c:idx val="4"/>
                  <c:bubble3D val="0"/>
                  <c:spPr>
                    <a:solidFill>
                      <a:srgbClr val="BEE3A7"/>
                    </a:solidFill>
                    <a:ln w="19050">
                      <a:solidFill>
                        <a:schemeClr val="lt1"/>
                      </a:solidFill>
                    </a:ln>
                    <a:effectLst/>
                  </c:spPr>
                  <c:extLst xmlns:c15="http://schemas.microsoft.com/office/drawing/2012/chart">
                    <c:ext xmlns:c16="http://schemas.microsoft.com/office/drawing/2014/chart" uri="{C3380CC4-5D6E-409C-BE32-E72D297353CC}">
                      <c16:uniqueId val="{0000007A-E98C-4C8F-99C7-935C495C130B}"/>
                    </c:ext>
                  </c:extLst>
                </c:dPt>
                <c:dPt>
                  <c:idx val="5"/>
                  <c:bubble3D val="0"/>
                  <c:spPr>
                    <a:solidFill>
                      <a:srgbClr val="7030A0"/>
                    </a:solidFill>
                    <a:ln w="19050">
                      <a:solidFill>
                        <a:schemeClr val="lt1"/>
                      </a:solidFill>
                    </a:ln>
                    <a:effectLst/>
                  </c:spPr>
                  <c:extLst xmlns:c15="http://schemas.microsoft.com/office/drawing/2012/chart">
                    <c:ext xmlns:c16="http://schemas.microsoft.com/office/drawing/2014/chart" uri="{C3380CC4-5D6E-409C-BE32-E72D297353CC}">
                      <c16:uniqueId val="{0000007C-E98C-4C8F-99C7-935C495C130B}"/>
                    </c:ext>
                  </c:extLst>
                </c:dPt>
                <c:dPt>
                  <c:idx val="6"/>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7E-E98C-4C8F-99C7-935C495C130B}"/>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63C560A6-B827-4EC6-AAB6-63021A93A7CC}" type="CATEGORYNAME">
                            <a:rPr lang="en-US" sz="1600" b="1" i="0">
                              <a:solidFill>
                                <a:srgbClr val="469067"/>
                              </a:solidFill>
                            </a:rPr>
                            <a:pPr>
                              <a:defRPr/>
                            </a:pPr>
                            <a:t>[NOM DE CATÉGORIE]</a:t>
                          </a:fld>
                          <a:r>
                            <a:rPr lang="en-US" sz="1600" b="1" i="0" baseline="0">
                              <a:solidFill>
                                <a:sysClr val="windowText" lastClr="000000"/>
                              </a:solidFill>
                            </a:rPr>
                            <a:t>
</a:t>
                          </a:r>
                          <a:fld id="{A60F6745-5218-4272-81E4-496672955AAF}" type="PERCENTAGE">
                            <a:rPr lang="en-US" sz="1600" b="1" i="0" baseline="0">
                              <a:solidFill>
                                <a:sysClr val="windowText" lastClr="000000"/>
                              </a:solidFill>
                            </a:rPr>
                            <a:pPr>
                              <a:defRPr/>
                            </a:pPr>
                            <a:t>[POURCENTAGE]</a:t>
                          </a:fld>
                          <a:endParaRPr lang="en-US" sz="1600" b="1" i="0"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3786957748094511"/>
                            <c:h val="8.9482604801939564E-2"/>
                          </c:manualLayout>
                        </c15:layout>
                        <c15:dlblFieldTable/>
                        <c15:showDataLabelsRange val="0"/>
                      </c:ext>
                      <c:ext xmlns:c16="http://schemas.microsoft.com/office/drawing/2014/chart" uri="{C3380CC4-5D6E-409C-BE32-E72D297353CC}">
                        <c16:uniqueId val="{00000072-E98C-4C8F-99C7-935C495C130B}"/>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51AABD02-821A-46DC-A298-40B2069BDD3E}" type="CATEGORYNAME">
                            <a:rPr lang="en-US" sz="1600" b="1" i="0">
                              <a:solidFill>
                                <a:srgbClr val="469067"/>
                              </a:solidFill>
                            </a:rPr>
                            <a:pPr>
                              <a:defRPr/>
                            </a:pPr>
                            <a:t>[NOM DE CATÉGORIE]</a:t>
                          </a:fld>
                          <a:r>
                            <a:rPr lang="en-US" baseline="0"/>
                            <a:t>
</a:t>
                          </a:r>
                          <a:fld id="{93E820FA-D7E2-4A7B-A87E-3D45424FF790}"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0529498236524874"/>
                            <c:h val="9.4888277097315718E-2"/>
                          </c:manualLayout>
                        </c15:layout>
                        <c15:dlblFieldTable/>
                        <c15:showDataLabelsRange val="0"/>
                      </c:ext>
                      <c:ext xmlns:c16="http://schemas.microsoft.com/office/drawing/2014/chart" uri="{C3380CC4-5D6E-409C-BE32-E72D297353CC}">
                        <c16:uniqueId val="{00000074-E98C-4C8F-99C7-935C495C130B}"/>
                      </c:ext>
                    </c:extLst>
                  </c:dLbl>
                  <c:dLbl>
                    <c:idx val="2"/>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EE77F842-A647-4689-AB66-008C6553AA22}" type="CATEGORYNAME">
                            <a:rPr lang="en-US" sz="1600" b="1">
                              <a:solidFill>
                                <a:srgbClr val="00B050"/>
                              </a:solidFill>
                            </a:rPr>
                            <a:pPr>
                              <a:defRPr/>
                            </a:pPr>
                            <a:t>[NOM DE CATÉGORIE]</a:t>
                          </a:fld>
                          <a:r>
                            <a:rPr lang="en-US" baseline="0"/>
                            <a:t>
</a:t>
                          </a:r>
                          <a:fld id="{82E95F99-3DBA-4E47-B411-76D12C6AC6B4}"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9.5316753760102971E-2"/>
                            <c:h val="8.4076932506563409E-2"/>
                          </c:manualLayout>
                        </c15:layout>
                        <c15:dlblFieldTable/>
                        <c15:showDataLabelsRange val="0"/>
                      </c:ext>
                      <c:ext xmlns:c16="http://schemas.microsoft.com/office/drawing/2014/chart" uri="{C3380CC4-5D6E-409C-BE32-E72D297353CC}">
                        <c16:uniqueId val="{00000076-E98C-4C8F-99C7-935C495C130B}"/>
                      </c:ext>
                    </c:extLst>
                  </c:dLbl>
                  <c:dLbl>
                    <c:idx val="3"/>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8B6C3BAE-83BC-4260-8463-0816C40369B5}" type="CATEGORYNAME">
                            <a:rPr lang="en-US" sz="1600" b="1">
                              <a:solidFill>
                                <a:srgbClr val="33CC33"/>
                              </a:solidFill>
                            </a:rPr>
                            <a:pPr>
                              <a:defRPr/>
                            </a:pPr>
                            <a:t>[NOM DE CATÉGORIE]</a:t>
                          </a:fld>
                          <a:r>
                            <a:rPr lang="en-US" baseline="0"/>
                            <a:t>
</a:t>
                          </a:r>
                          <a:fld id="{A9965814-B783-454D-A92E-2483143F58EB}"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8.7786412481114046E-2"/>
                            <c:h val="9.4888277097315718E-2"/>
                          </c:manualLayout>
                        </c15:layout>
                        <c15:dlblFieldTable/>
                        <c15:showDataLabelsRange val="0"/>
                      </c:ext>
                      <c:ext xmlns:c16="http://schemas.microsoft.com/office/drawing/2014/chart" uri="{C3380CC4-5D6E-409C-BE32-E72D297353CC}">
                        <c16:uniqueId val="{00000078-E98C-4C8F-99C7-935C495C130B}"/>
                      </c:ext>
                    </c:extLst>
                  </c:dLbl>
                  <c:dLbl>
                    <c:idx val="4"/>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5CC4F332-CE6F-43EF-A463-ED35BAC15340}" type="CATEGORYNAME">
                            <a:rPr lang="en-US" sz="1600" b="1">
                              <a:solidFill>
                                <a:srgbClr val="BEE3A7"/>
                              </a:solidFill>
                            </a:rPr>
                            <a:pPr>
                              <a:defRPr/>
                            </a:pPr>
                            <a:t>[NOM DE CATÉGORIE]</a:t>
                          </a:fld>
                          <a:r>
                            <a:rPr lang="en-US" sz="1600" b="1" baseline="0">
                              <a:solidFill>
                                <a:sysClr val="windowText" lastClr="000000"/>
                              </a:solidFill>
                            </a:rPr>
                            <a:t>
</a:t>
                          </a:r>
                          <a:fld id="{A264DC75-B022-4F93-9E89-311321251A8E}"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8.458630814184169E-2"/>
                            <c:h val="0.11651096627882032"/>
                          </c:manualLayout>
                        </c15:layout>
                        <c15:dlblFieldTable/>
                        <c15:showDataLabelsRange val="0"/>
                      </c:ext>
                      <c:ext xmlns:c16="http://schemas.microsoft.com/office/drawing/2014/chart" uri="{C3380CC4-5D6E-409C-BE32-E72D297353CC}">
                        <c16:uniqueId val="{0000007A-E98C-4C8F-99C7-935C495C130B}"/>
                      </c:ext>
                    </c:extLst>
                  </c:dLbl>
                  <c:dLbl>
                    <c:idx val="5"/>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1494A51E-EA1A-497E-9FE8-38A092B66AD5}" type="CATEGORYNAME">
                            <a:rPr lang="en-US" sz="1600" b="1">
                              <a:solidFill>
                                <a:srgbClr val="7030A0"/>
                              </a:solidFill>
                            </a:rPr>
                            <a:pPr>
                              <a:defRPr/>
                            </a:pPr>
                            <a:t>[NOM DE CATÉGORIE]</a:t>
                          </a:fld>
                          <a:r>
                            <a:rPr lang="en-US" sz="1600" b="1" baseline="0">
                              <a:solidFill>
                                <a:sysClr val="windowText" lastClr="000000"/>
                              </a:solidFill>
                            </a:rPr>
                            <a:t>
</a:t>
                          </a:r>
                          <a:fld id="{705D619A-8F99-4B70-B4FF-018CBC548476}"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9.5229751987330524E-2"/>
                            <c:h val="0.1124567120572882"/>
                          </c:manualLayout>
                        </c15:layout>
                        <c15:dlblFieldTable/>
                        <c15:showDataLabelsRange val="0"/>
                      </c:ext>
                      <c:ext xmlns:c16="http://schemas.microsoft.com/office/drawing/2014/chart" uri="{C3380CC4-5D6E-409C-BE32-E72D297353CC}">
                        <c16:uniqueId val="{0000007C-E98C-4C8F-99C7-935C495C130B}"/>
                      </c:ext>
                    </c:extLst>
                  </c:dLbl>
                  <c:dLbl>
                    <c:idx val="6"/>
                    <c:tx>
                      <c:rich>
                        <a:bodyPr/>
                        <a:lstStyle/>
                        <a:p>
                          <a:fld id="{BA82464A-1181-420F-9489-901C9FB9CA84}" type="CATEGORYNAME">
                            <a:rPr lang="en-US" sz="1600" b="1">
                              <a:solidFill>
                                <a:srgbClr val="E67AE6"/>
                              </a:solidFill>
                            </a:rPr>
                            <a:pPr/>
                            <a:t>[NOM DE CATÉGORIE]</a:t>
                          </a:fld>
                          <a:r>
                            <a:rPr lang="en-US" sz="1600" b="1" baseline="0">
                              <a:solidFill>
                                <a:sysClr val="windowText" lastClr="000000"/>
                              </a:solidFill>
                            </a:rPr>
                            <a:t>
</a:t>
                          </a:r>
                          <a:fld id="{12AD2E1C-9D3D-4B48-884A-1423CC17429E}"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7E-E98C-4C8F-99C7-935C495C130B}"/>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'Allocation OD 2021'!$C$16:$C$23</c15:sqref>
                        </c15:formulaRef>
                      </c:ext>
                    </c:extLst>
                    <c:strCache>
                      <c:ptCount val="7"/>
                      <c:pt idx="0">
                        <c:v>Infrastructures de production d'énergie verte</c:v>
                      </c:pt>
                      <c:pt idx="1">
                        <c:v>Immobilier vert (BDT)</c:v>
                      </c:pt>
                      <c:pt idx="2">
                        <c:v>Immobilier vert (CDC II)</c:v>
                      </c:pt>
                      <c:pt idx="3">
                        <c:v>Transport et mobilité durable</c:v>
                      </c:pt>
                      <c:pt idx="4">
                        <c:v>Infrastructures numériques</c:v>
                      </c:pt>
                      <c:pt idx="5">
                        <c:v>Economie Sociale et Solidaire</c:v>
                      </c:pt>
                      <c:pt idx="6">
                        <c:v>Santé et médico-social</c:v>
                      </c:pt>
                    </c:strCache>
                  </c:strRef>
                </c:cat>
                <c:val>
                  <c:numRef>
                    <c:extLst xmlns:c15="http://schemas.microsoft.com/office/drawing/2012/chart">
                      <c:ext xmlns:c15="http://schemas.microsoft.com/office/drawing/2012/chart" uri="{02D57815-91ED-43cb-92C2-25804820EDAC}">
                        <c15:formulaRef>
                          <c15:sqref>'Allocation OD 2020'!$H$16:$H$22</c15:sqref>
                        </c15:formulaRef>
                      </c:ext>
                    </c:extLst>
                    <c:numCache>
                      <c:formatCode>#\ ##0.00\ \ </c:formatCode>
                      <c:ptCount val="7"/>
                      <c:pt idx="0">
                        <c:v>44557188</c:v>
                      </c:pt>
                      <c:pt idx="1">
                        <c:v>21025911</c:v>
                      </c:pt>
                      <c:pt idx="2">
                        <c:v>379039285.00823331</c:v>
                      </c:pt>
                      <c:pt idx="3">
                        <c:v>21875920.165533897</c:v>
                      </c:pt>
                      <c:pt idx="4">
                        <c:v>8424700</c:v>
                      </c:pt>
                      <c:pt idx="5">
                        <c:v>41267181.899999999</c:v>
                      </c:pt>
                      <c:pt idx="6">
                        <c:v>16201850</c:v>
                      </c:pt>
                    </c:numCache>
                  </c:numRef>
                </c:val>
                <c:extLst xmlns:c15="http://schemas.microsoft.com/office/drawing/2012/chart">
                  <c:ext xmlns:c16="http://schemas.microsoft.com/office/drawing/2014/chart" uri="{C3380CC4-5D6E-409C-BE32-E72D297353CC}">
                    <c16:uniqueId val="{0000007F-E98C-4C8F-99C7-935C495C130B}"/>
                  </c:ext>
                </c:extLst>
              </c15:ser>
            </c15:filteredPieSeries>
          </c:ext>
        </c:extLst>
      </c:doughnutChart>
      <c:spPr>
        <a:noFill/>
        <a:ln>
          <a:noFill/>
        </a:ln>
        <a:effectLst/>
      </c:spPr>
    </c:plotArea>
    <c:plotVisOnly val="0"/>
    <c:dispBlanksAs val="zero"/>
    <c:showDLblsOverMax val="0"/>
    <c:extLst/>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713016381681971"/>
          <c:y val="0.23449471843390779"/>
          <c:w val="0.34771098874078649"/>
          <c:h val="0.60072342364047493"/>
        </c:manualLayout>
      </c:layout>
      <c:doughnutChart>
        <c:varyColors val="1"/>
        <c:ser>
          <c:idx val="0"/>
          <c:order val="0"/>
          <c:tx>
            <c:v>2022</c:v>
          </c:tx>
          <c:explosion val="1"/>
          <c:dPt>
            <c:idx val="0"/>
            <c:bubble3D val="0"/>
            <c:spPr>
              <a:solidFill>
                <a:srgbClr val="469067"/>
              </a:solidFill>
              <a:ln w="19050">
                <a:solidFill>
                  <a:schemeClr val="lt1"/>
                </a:solidFill>
              </a:ln>
              <a:effectLst/>
            </c:spPr>
            <c:extLst xmlns:c15="http://schemas.microsoft.com/office/drawing/2012/chart">
              <c:ext xmlns:c16="http://schemas.microsoft.com/office/drawing/2014/chart" uri="{C3380CC4-5D6E-409C-BE32-E72D297353CC}">
                <c16:uniqueId val="{00000012-FDBA-47A9-9739-42BEAFC5FD93}"/>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3C-1B90-4457-AAA7-D128C929C6AE}"/>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16-FDBA-47A9-9739-42BEAFC5FD93}"/>
              </c:ext>
            </c:extLst>
          </c:dPt>
          <c:dPt>
            <c:idx val="3"/>
            <c:bubble3D val="0"/>
            <c:spPr>
              <a:solidFill>
                <a:srgbClr val="33CC33"/>
              </a:solidFill>
              <a:ln w="19050">
                <a:solidFill>
                  <a:schemeClr val="lt1"/>
                </a:solidFill>
              </a:ln>
              <a:effectLst/>
            </c:spPr>
            <c:extLst>
              <c:ext xmlns:c16="http://schemas.microsoft.com/office/drawing/2014/chart" uri="{C3380CC4-5D6E-409C-BE32-E72D297353CC}">
                <c16:uniqueId val="{00000018-FDBA-47A9-9739-42BEAFC5FD93}"/>
              </c:ext>
            </c:extLst>
          </c:dPt>
          <c:dPt>
            <c:idx val="4"/>
            <c:bubble3D val="0"/>
            <c:spPr>
              <a:solidFill>
                <a:srgbClr val="92D050"/>
              </a:solidFill>
              <a:ln w="19050">
                <a:solidFill>
                  <a:schemeClr val="lt1"/>
                </a:solidFill>
              </a:ln>
              <a:effectLst/>
            </c:spPr>
            <c:extLst>
              <c:ext xmlns:c16="http://schemas.microsoft.com/office/drawing/2014/chart" uri="{C3380CC4-5D6E-409C-BE32-E72D297353CC}">
                <c16:uniqueId val="{0000001A-FDBA-47A9-9739-42BEAFC5FD93}"/>
              </c:ext>
            </c:extLst>
          </c:dPt>
          <c:dPt>
            <c:idx val="5"/>
            <c:bubble3D val="0"/>
            <c:spPr>
              <a:solidFill>
                <a:srgbClr val="B4F991"/>
              </a:solidFill>
              <a:ln w="19050">
                <a:solidFill>
                  <a:schemeClr val="lt1"/>
                </a:solidFill>
              </a:ln>
              <a:effectLst/>
            </c:spPr>
            <c:extLst>
              <c:ext xmlns:c16="http://schemas.microsoft.com/office/drawing/2014/chart" uri="{C3380CC4-5D6E-409C-BE32-E72D297353CC}">
                <c16:uniqueId val="{0000001C-FDBA-47A9-9739-42BEAFC5FD93}"/>
              </c:ext>
            </c:extLst>
          </c:dPt>
          <c:dPt>
            <c:idx val="6"/>
            <c:bubble3D val="0"/>
            <c:spPr>
              <a:solidFill>
                <a:srgbClr val="7030A0"/>
              </a:solidFill>
              <a:ln w="19050">
                <a:solidFill>
                  <a:schemeClr val="lt1"/>
                </a:solidFill>
              </a:ln>
              <a:effectLst/>
            </c:spPr>
            <c:extLst>
              <c:ext xmlns:c16="http://schemas.microsoft.com/office/drawing/2014/chart" uri="{C3380CC4-5D6E-409C-BE32-E72D297353CC}">
                <c16:uniqueId val="{00000037-13A2-4B5D-A381-B7C929A61525}"/>
              </c:ext>
            </c:extLst>
          </c:dPt>
          <c:dPt>
            <c:idx val="7"/>
            <c:bubble3D val="0"/>
            <c:spPr>
              <a:solidFill>
                <a:srgbClr val="E67AE6"/>
              </a:solidFill>
              <a:ln w="19050">
                <a:solidFill>
                  <a:schemeClr val="lt1"/>
                </a:solidFill>
              </a:ln>
              <a:effectLst/>
            </c:spPr>
            <c:extLst>
              <c:ext xmlns:c16="http://schemas.microsoft.com/office/drawing/2014/chart" uri="{C3380CC4-5D6E-409C-BE32-E72D297353CC}">
                <c16:uniqueId val="{00000020-FDBA-47A9-9739-42BEAFC5FD93}"/>
              </c:ext>
            </c:extLst>
          </c:dPt>
          <c:dPt>
            <c:idx val="8"/>
            <c:bubble3D val="0"/>
            <c:spPr>
              <a:solidFill>
                <a:srgbClr val="990099"/>
              </a:solidFill>
              <a:ln w="19050">
                <a:solidFill>
                  <a:schemeClr val="lt1"/>
                </a:solidFill>
              </a:ln>
              <a:effectLst/>
            </c:spPr>
            <c:extLst>
              <c:ext xmlns:c16="http://schemas.microsoft.com/office/drawing/2014/chart" uri="{C3380CC4-5D6E-409C-BE32-E72D297353CC}">
                <c16:uniqueId val="{00000022-FDBA-47A9-9739-42BEAFC5FD93}"/>
              </c:ext>
            </c:extLst>
          </c:dPt>
          <c:dPt>
            <c:idx val="9"/>
            <c:bubble3D val="0"/>
            <c:spPr>
              <a:solidFill>
                <a:srgbClr val="FFCCFF"/>
              </a:solidFill>
              <a:ln w="19050">
                <a:solidFill>
                  <a:schemeClr val="lt1"/>
                </a:solidFill>
              </a:ln>
              <a:effectLst/>
            </c:spPr>
            <c:extLst>
              <c:ext xmlns:c16="http://schemas.microsoft.com/office/drawing/2014/chart" uri="{C3380CC4-5D6E-409C-BE32-E72D297353CC}">
                <c16:uniqueId val="{00000024-FDBA-47A9-9739-42BEAFC5FD93}"/>
              </c:ext>
            </c:extLst>
          </c:dPt>
          <c:dLbls>
            <c:dLbl>
              <c:idx val="0"/>
              <c:layout>
                <c:manualLayout>
                  <c:x val="0.2664787594888553"/>
                  <c:y val="-3.7204329465286921E-2"/>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fld id="{2542CE6A-AAFB-4069-893F-AFD14A64B36A}" type="CATEGORYNAME">
                      <a:rPr lang="en-US" sz="2000" b="1">
                        <a:solidFill>
                          <a:srgbClr val="469067"/>
                        </a:solidFill>
                      </a:rPr>
                      <a:pPr>
                        <a:defRPr/>
                      </a:pPr>
                      <a:t>[NOM DE CATÉGORIE]</a:t>
                    </a:fld>
                    <a:r>
                      <a:rPr lang="en-US" sz="1600" b="1" baseline="0"/>
                      <a:t>
</a:t>
                    </a:r>
                    <a:fld id="{A49A0F6D-96C6-4C99-B4FA-FB6CDFE4326B}" type="PERCENTAGE">
                      <a:rPr lang="en-US" sz="1600" b="1" baseline="0">
                        <a:solidFill>
                          <a:sysClr val="windowText" lastClr="000000"/>
                        </a:solidFill>
                      </a:rPr>
                      <a:pPr>
                        <a:defRPr/>
                      </a:pPr>
                      <a:t>[POURCENTAGE]</a:t>
                    </a:fld>
                    <a:endParaRPr lang="en-US" sz="1600" b="1" baseline="0"/>
                  </a:p>
                </c:rich>
              </c:tx>
              <c:spPr>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86306"/>
                        <a:gd name="adj2" fmla="val 126599"/>
                      </a:avLst>
                    </a:prstGeom>
                    <a:noFill/>
                    <a:ln>
                      <a:noFill/>
                    </a:ln>
                  </c15:spPr>
                  <c15:dlblFieldTable/>
                  <c15:showDataLabelsRange val="0"/>
                </c:ext>
                <c:ext xmlns:c16="http://schemas.microsoft.com/office/drawing/2014/chart" uri="{C3380CC4-5D6E-409C-BE32-E72D297353CC}">
                  <c16:uniqueId val="{00000012-FDBA-47A9-9739-42BEAFC5FD93}"/>
                </c:ext>
              </c:extLst>
            </c:dLbl>
            <c:dLbl>
              <c:idx val="1"/>
              <c:layout>
                <c:manualLayout>
                  <c:x val="0.21563115965188373"/>
                  <c:y val="2.9743411224189872E-2"/>
                </c:manualLayout>
              </c:layout>
              <c:tx>
                <c:rich>
                  <a:bodyPr/>
                  <a:lstStyle/>
                  <a:p>
                    <a:fld id="{A58C38CD-957C-4A5C-BB5D-43671C4CB511}" type="CATEGORYNAME">
                      <a:rPr lang="en-US" sz="2000" b="1">
                        <a:solidFill>
                          <a:srgbClr val="00B050"/>
                        </a:solidFill>
                      </a:rPr>
                      <a:pPr/>
                      <a:t>[NOM DE CATÉGORIE]</a:t>
                    </a:fld>
                    <a:r>
                      <a:rPr lang="en-US" baseline="0"/>
                      <a:t>
</a:t>
                    </a:r>
                    <a:fld id="{DBC48124-4400-4D08-A349-73E48AAF31E7}" type="PERCENTAGE">
                      <a:rPr lang="en-US" sz="1600" b="1" baseline="0">
                        <a:solidFill>
                          <a:sysClr val="windowText" lastClr="000000"/>
                        </a:solidFill>
                      </a:rPr>
                      <a:pPr/>
                      <a:t>[POURCENTAGE]</a:t>
                    </a:fld>
                    <a:endParaRPr lang="en-US" baseline="0"/>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3C-1B90-4457-AAA7-D128C929C6AE}"/>
                </c:ext>
              </c:extLst>
            </c:dLbl>
            <c:dLbl>
              <c:idx val="2"/>
              <c:layout>
                <c:manualLayout>
                  <c:x val="0.22718025725488541"/>
                  <c:y val="0.10729368229469394"/>
                </c:manualLayout>
              </c:layout>
              <c:tx>
                <c:rich>
                  <a:bodyPr/>
                  <a:lstStyle/>
                  <a:p>
                    <a:fld id="{42351A09-1281-4FCD-B120-B581B75F3ECD}" type="CATEGORYNAME">
                      <a:rPr lang="en-US" sz="2000" b="1">
                        <a:solidFill>
                          <a:srgbClr val="00B050"/>
                        </a:solidFill>
                      </a:rPr>
                      <a:pPr/>
                      <a:t>[NOM DE CATÉGORIE]</a:t>
                    </a:fld>
                    <a:r>
                      <a:rPr lang="en-US" baseline="0"/>
                      <a:t>
</a:t>
                    </a:r>
                    <a:fld id="{E12EA035-DCDC-4222-8766-E886DF7AD09E}" type="PERCENTAGE">
                      <a:rPr lang="en-US" sz="1600" b="1" baseline="0">
                        <a:solidFill>
                          <a:sysClr val="windowText" lastClr="000000"/>
                        </a:solidFill>
                      </a:rPr>
                      <a:pPr/>
                      <a:t>[POURCENTAGE]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6-FDBA-47A9-9739-42BEAFC5FD93}"/>
                </c:ext>
              </c:extLst>
            </c:dLbl>
            <c:dLbl>
              <c:idx val="3"/>
              <c:layout>
                <c:manualLayout>
                  <c:x val="-0.15324115149206782"/>
                  <c:y val="0.13346239716359384"/>
                </c:manualLayout>
              </c:layout>
              <c:tx>
                <c:rich>
                  <a:bodyPr/>
                  <a:lstStyle/>
                  <a:p>
                    <a:fld id="{CB1D44AE-1DCF-4D1F-9DF2-7EAC4AC35D79}" type="CATEGORYNAME">
                      <a:rPr lang="en-US" sz="2000" b="1">
                        <a:solidFill>
                          <a:srgbClr val="33CC33"/>
                        </a:solidFill>
                      </a:rPr>
                      <a:pPr/>
                      <a:t>[NOM DE CATÉGORIE]</a:t>
                    </a:fld>
                    <a:r>
                      <a:rPr lang="en-US" sz="1600" b="1" baseline="0">
                        <a:solidFill>
                          <a:sysClr val="windowText" lastClr="000000"/>
                        </a:solidFill>
                      </a:rPr>
                      <a:t>
</a:t>
                    </a:r>
                    <a:fld id="{CC6F5989-D911-4899-93F5-E184D86D4E87}"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8-FDBA-47A9-9739-42BEAFC5FD93}"/>
                </c:ext>
              </c:extLst>
            </c:dLbl>
            <c:dLbl>
              <c:idx val="4"/>
              <c:layout>
                <c:manualLayout>
                  <c:x val="-0.22380590279760751"/>
                  <c:y val="0.13336041304294213"/>
                </c:manualLayout>
              </c:layout>
              <c:tx>
                <c:rich>
                  <a:bodyPr/>
                  <a:lstStyle/>
                  <a:p>
                    <a:fld id="{7BEA4773-4C91-4608-B460-A82C67729E0A}" type="CATEGORYNAME">
                      <a:rPr lang="en-US" sz="2000" b="1">
                        <a:solidFill>
                          <a:srgbClr val="92D050"/>
                        </a:solidFill>
                      </a:rPr>
                      <a:pPr/>
                      <a:t>[NOM DE CATÉGORIE]</a:t>
                    </a:fld>
                    <a:r>
                      <a:rPr lang="en-US" sz="1600" b="1" baseline="0">
                        <a:solidFill>
                          <a:sysClr val="windowText" lastClr="000000"/>
                        </a:solidFill>
                      </a:rPr>
                      <a:t>
</a:t>
                    </a:r>
                    <a:fld id="{F1D52E98-64DC-49A3-94F0-0AAC6FB9AA22}"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xmlns:c15="http://schemas.microsoft.com/office/drawing/2012/chart" uri="{CE6537A1-D6FC-4f65-9D91-7224C49458BB}">
                  <c15:layout>
                    <c:manualLayout>
                      <c:w val="0.24742410826907002"/>
                      <c:h val="0.1327566322319145"/>
                    </c:manualLayout>
                  </c15:layout>
                  <c15:dlblFieldTable/>
                  <c15:showDataLabelsRange val="0"/>
                </c:ext>
                <c:ext xmlns:c16="http://schemas.microsoft.com/office/drawing/2014/chart" uri="{C3380CC4-5D6E-409C-BE32-E72D297353CC}">
                  <c16:uniqueId val="{0000001A-FDBA-47A9-9739-42BEAFC5FD93}"/>
                </c:ext>
              </c:extLst>
            </c:dLbl>
            <c:dLbl>
              <c:idx val="5"/>
              <c:layout>
                <c:manualLayout>
                  <c:x val="-0.24413639219117966"/>
                  <c:y val="3.6200010735170596E-2"/>
                </c:manualLayout>
              </c:layout>
              <c:tx>
                <c:rich>
                  <a:bodyPr/>
                  <a:lstStyle/>
                  <a:p>
                    <a:fld id="{1362B82C-7A27-42FD-9440-74366D92BAAA}" type="CATEGORYNAME">
                      <a:rPr lang="en-US" sz="2000" b="1">
                        <a:solidFill>
                          <a:srgbClr val="B4F991"/>
                        </a:solidFill>
                      </a:rPr>
                      <a:pPr/>
                      <a:t>[NOM DE CATÉGORIE]</a:t>
                    </a:fld>
                    <a:r>
                      <a:rPr lang="en-US" sz="1600" b="1" baseline="0">
                        <a:solidFill>
                          <a:sysClr val="windowText" lastClr="000000"/>
                        </a:solidFill>
                      </a:rPr>
                      <a:t>
0,3%</a:t>
                    </a:r>
                  </a:p>
                </c:rich>
              </c:tx>
              <c:showLegendKey val="0"/>
              <c:showVal val="0"/>
              <c:showCatName val="1"/>
              <c:showSerName val="0"/>
              <c:showPercent val="1"/>
              <c:showBubbleSize val="0"/>
              <c:extLst>
                <c:ext xmlns:c15="http://schemas.microsoft.com/office/drawing/2012/chart" uri="{CE6537A1-D6FC-4f65-9D91-7224C49458BB}">
                  <c15:layout>
                    <c:manualLayout>
                      <c:w val="0.2479094052369083"/>
                      <c:h val="0.1327566322319145"/>
                    </c:manualLayout>
                  </c15:layout>
                  <c15:dlblFieldTable/>
                  <c15:showDataLabelsRange val="0"/>
                </c:ext>
                <c:ext xmlns:c16="http://schemas.microsoft.com/office/drawing/2014/chart" uri="{C3380CC4-5D6E-409C-BE32-E72D297353CC}">
                  <c16:uniqueId val="{0000001C-FDBA-47A9-9739-42BEAFC5FD93}"/>
                </c:ext>
              </c:extLst>
            </c:dLbl>
            <c:dLbl>
              <c:idx val="6"/>
              <c:layout>
                <c:manualLayout>
                  <c:x val="-0.2659841437664815"/>
                  <c:y val="-3.956661101180068E-2"/>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fld id="{F18C926F-82BA-4A0A-A04A-AD74F984BAAB}" type="CATEGORYNAME">
                      <a:rPr lang="en-US" sz="2000" b="1">
                        <a:solidFill>
                          <a:srgbClr val="7030A0"/>
                        </a:solidFill>
                      </a:rPr>
                      <a:pPr>
                        <a:defRPr/>
                      </a:pPr>
                      <a:t>[NOM DE CATÉGORIE]</a:t>
                    </a:fld>
                    <a:r>
                      <a:rPr lang="en-US" sz="1600" b="1" baseline="0">
                        <a:solidFill>
                          <a:sysClr val="windowText" lastClr="000000"/>
                        </a:solidFill>
                      </a:rPr>
                      <a:t>
</a:t>
                    </a:r>
                    <a:fld id="{E263DA2D-ACF0-45AE-899C-D784D948B5F3}"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55409"/>
                        <a:gd name="adj2" fmla="val 124069"/>
                      </a:avLst>
                    </a:prstGeom>
                    <a:noFill/>
                    <a:ln>
                      <a:noFill/>
                    </a:ln>
                  </c15:spPr>
                  <c15:dlblFieldTable/>
                  <c15:showDataLabelsRange val="0"/>
                </c:ext>
                <c:ext xmlns:c16="http://schemas.microsoft.com/office/drawing/2014/chart" uri="{C3380CC4-5D6E-409C-BE32-E72D297353CC}">
                  <c16:uniqueId val="{00000037-13A2-4B5D-A381-B7C929A61525}"/>
                </c:ext>
              </c:extLst>
            </c:dLbl>
            <c:dLbl>
              <c:idx val="7"/>
              <c:layout>
                <c:manualLayout>
                  <c:x val="-0.33676745092731203"/>
                  <c:y val="-0.13384813795564635"/>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fld id="{AB98D276-BAE7-48E6-881A-437803D59276}" type="CATEGORYNAME">
                      <a:rPr lang="en-US" sz="2000" b="1">
                        <a:solidFill>
                          <a:srgbClr val="E67AE6"/>
                        </a:solidFill>
                      </a:rPr>
                      <a:pPr>
                        <a:defRPr/>
                      </a:pPr>
                      <a:t>[NOM DE CATÉGORIE]</a:t>
                    </a:fld>
                    <a:r>
                      <a:rPr lang="en-US" sz="1600" b="1" baseline="0">
                        <a:solidFill>
                          <a:sysClr val="windowText" lastClr="000000"/>
                        </a:solidFill>
                      </a:rPr>
                      <a:t>
</a:t>
                    </a:r>
                    <a:fld id="{01D4B0C8-F000-4E07-A4EC-51F4DA6F3077}"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56324"/>
                        <a:gd name="adj2" fmla="val 104137"/>
                      </a:avLst>
                    </a:prstGeom>
                    <a:noFill/>
                    <a:ln>
                      <a:noFill/>
                    </a:ln>
                  </c15:spPr>
                  <c15:layout>
                    <c:manualLayout>
                      <c:w val="0.23768174465878789"/>
                      <c:h val="0.1327566322319145"/>
                    </c:manualLayout>
                  </c15:layout>
                  <c15:dlblFieldTable/>
                  <c15:showDataLabelsRange val="0"/>
                </c:ext>
                <c:ext xmlns:c16="http://schemas.microsoft.com/office/drawing/2014/chart" uri="{C3380CC4-5D6E-409C-BE32-E72D297353CC}">
                  <c16:uniqueId val="{00000020-FDBA-47A9-9739-42BEAFC5FD93}"/>
                </c:ext>
              </c:extLst>
            </c:dLbl>
            <c:dLbl>
              <c:idx val="8"/>
              <c:layout>
                <c:manualLayout>
                  <c:x val="-9.278075792126339E-2"/>
                  <c:y val="-0.21848864755709588"/>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fld id="{08B952CA-590E-47E5-AE09-59686F95F601}" type="CATEGORYNAME">
                      <a:rPr lang="en-US" sz="2000" b="1">
                        <a:solidFill>
                          <a:srgbClr val="990099"/>
                        </a:solidFill>
                      </a:rPr>
                      <a:pPr>
                        <a:defRPr/>
                      </a:pPr>
                      <a:t>[NOM DE CATÉGORIE]</a:t>
                    </a:fld>
                    <a:r>
                      <a:rPr lang="en-US" sz="1600" b="1" baseline="0">
                        <a:solidFill>
                          <a:sysClr val="windowText" lastClr="000000"/>
                        </a:solidFill>
                      </a:rPr>
                      <a:t>
0,3%</a:t>
                    </a:r>
                  </a:p>
                </c:rich>
              </c:tx>
              <c:spPr>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55409"/>
                        <a:gd name="adj2" fmla="val 124069"/>
                      </a:avLst>
                    </a:prstGeom>
                    <a:noFill/>
                    <a:ln>
                      <a:noFill/>
                    </a:ln>
                  </c15:spPr>
                  <c15:layout>
                    <c:manualLayout>
                      <c:w val="0.232708170229873"/>
                      <c:h val="0.13396056710714713"/>
                    </c:manualLayout>
                  </c15:layout>
                  <c15:dlblFieldTable/>
                  <c15:showDataLabelsRange val="0"/>
                </c:ext>
                <c:ext xmlns:c16="http://schemas.microsoft.com/office/drawing/2014/chart" uri="{C3380CC4-5D6E-409C-BE32-E72D297353CC}">
                  <c16:uniqueId val="{00000022-FDBA-47A9-9739-42BEAFC5FD93}"/>
                </c:ext>
              </c:extLst>
            </c:dLbl>
            <c:dLbl>
              <c:idx val="9"/>
              <c:layout>
                <c:manualLayout>
                  <c:x val="0.16699090248058152"/>
                  <c:y val="-0.18051261890289458"/>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fld id="{BF6BC5E3-0128-491E-83D7-8DCF71D64376}" type="CATEGORYNAME">
                      <a:rPr lang="en-US" sz="2000" b="1">
                        <a:solidFill>
                          <a:srgbClr val="FFCCFF"/>
                        </a:solidFill>
                      </a:rPr>
                      <a:pPr>
                        <a:defRPr/>
                      </a:pPr>
                      <a:t>[NOM DE CATÉGORIE]</a:t>
                    </a:fld>
                    <a:r>
                      <a:rPr lang="en-US" sz="1600" b="1" baseline="0">
                        <a:solidFill>
                          <a:sysClr val="windowText" lastClr="000000"/>
                        </a:solidFill>
                      </a:rPr>
                      <a:t>
</a:t>
                    </a:r>
                    <a:fld id="{4E1D73DE-9B98-4FAB-B385-95AE685270BC}"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56324"/>
                        <a:gd name="adj2" fmla="val 104137"/>
                      </a:avLst>
                    </a:prstGeom>
                    <a:noFill/>
                    <a:ln>
                      <a:noFill/>
                    </a:ln>
                  </c15:spPr>
                  <c15:dlblFieldTable/>
                  <c15:showDataLabelsRange val="0"/>
                </c:ext>
                <c:ext xmlns:c16="http://schemas.microsoft.com/office/drawing/2014/chart" uri="{C3380CC4-5D6E-409C-BE32-E72D297353CC}">
                  <c16:uniqueId val="{00000024-FDBA-47A9-9739-42BEAFC5FD93}"/>
                </c:ext>
              </c:extLst>
            </c:dLbl>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f>'Allocation OD 2022'!$C$16:$C$25</c:f>
              <c:strCache>
                <c:ptCount val="10"/>
                <c:pt idx="0">
                  <c:v>Infrastructures de production d'énergie verte</c:v>
                </c:pt>
                <c:pt idx="1">
                  <c:v>Immobilier vert (BDT)</c:v>
                </c:pt>
                <c:pt idx="2">
                  <c:v>Immobilier vert (CDC II)</c:v>
                </c:pt>
                <c:pt idx="3">
                  <c:v>Transport et mobilité durable</c:v>
                </c:pt>
                <c:pt idx="4">
                  <c:v>Réhabilitation de sites</c:v>
                </c:pt>
                <c:pt idx="5">
                  <c:v>Transition alimentaire</c:v>
                </c:pt>
                <c:pt idx="6">
                  <c:v>Infrastructures numériques</c:v>
                </c:pt>
                <c:pt idx="7">
                  <c:v>Santé et médico-social</c:v>
                </c:pt>
                <c:pt idx="8">
                  <c:v>Education et insertion professionnelle</c:v>
                </c:pt>
                <c:pt idx="9">
                  <c:v>Economie Sociale et Solidaire</c:v>
                </c:pt>
              </c:strCache>
            </c:strRef>
          </c:cat>
          <c:val>
            <c:numRef>
              <c:f>'Allocation OD 2022'!$H$16:$H$25</c:f>
              <c:numCache>
                <c:formatCode>#\ ##0.00\ \ </c:formatCode>
                <c:ptCount val="10"/>
                <c:pt idx="0">
                  <c:v>136868377.07999998</c:v>
                </c:pt>
                <c:pt idx="1">
                  <c:v>3360480</c:v>
                </c:pt>
                <c:pt idx="2">
                  <c:v>143600000</c:v>
                </c:pt>
                <c:pt idx="3">
                  <c:v>73074660.079999998</c:v>
                </c:pt>
                <c:pt idx="4">
                  <c:v>75000000</c:v>
                </c:pt>
                <c:pt idx="5">
                  <c:v>1772498.79</c:v>
                </c:pt>
                <c:pt idx="6">
                  <c:v>112000000</c:v>
                </c:pt>
                <c:pt idx="7">
                  <c:v>17051512</c:v>
                </c:pt>
                <c:pt idx="8">
                  <c:v>1800327.2999999998</c:v>
                </c:pt>
                <c:pt idx="9">
                  <c:v>5000000</c:v>
                </c:pt>
              </c:numCache>
            </c:numRef>
          </c:val>
          <c:extLst xmlns:c15="http://schemas.microsoft.com/office/drawing/2012/chart">
            <c:ext xmlns:c16="http://schemas.microsoft.com/office/drawing/2014/chart" uri="{C3380CC4-5D6E-409C-BE32-E72D297353CC}">
              <c16:uniqueId val="{0000005D-FDBA-47A9-9739-42BEAFC5FD93}"/>
            </c:ext>
          </c:extLst>
        </c:ser>
        <c:dLbls>
          <c:showLegendKey val="0"/>
          <c:showVal val="0"/>
          <c:showCatName val="0"/>
          <c:showSerName val="0"/>
          <c:showPercent val="0"/>
          <c:showBubbleSize val="0"/>
          <c:showLeaderLines val="1"/>
        </c:dLbls>
        <c:firstSliceAng val="0"/>
        <c:holeSize val="51"/>
        <c:extLst>
          <c:ext xmlns:c15="http://schemas.microsoft.com/office/drawing/2012/chart" uri="{02D57815-91ED-43cb-92C2-25804820EDAC}">
            <c15:filteredPieSeries>
              <c15:ser>
                <c:idx val="1"/>
                <c:order val="1"/>
                <c:tx>
                  <c:strRef>
                    <c:extLst>
                      <c:ext uri="{02D57815-91ED-43cb-92C2-25804820EDAC}">
                        <c15:formulaRef>
                          <c15:sqref>'Allocation OD 2019'!$H$15</c15:sqref>
                        </c15:formulaRef>
                      </c:ext>
                    </c:extLst>
                    <c:strCache>
                      <c:ptCount val="1"/>
                      <c:pt idx="0">
                        <c:v>Montants
investis</c:v>
                      </c:pt>
                    </c:strCache>
                  </c:strRef>
                </c:tx>
                <c:dPt>
                  <c:idx val="0"/>
                  <c:bubble3D val="0"/>
                  <c:spPr>
                    <a:solidFill>
                      <a:srgbClr val="469067"/>
                    </a:solidFill>
                    <a:ln w="19050">
                      <a:solidFill>
                        <a:schemeClr val="lt1"/>
                      </a:solidFill>
                    </a:ln>
                    <a:effectLst/>
                  </c:spPr>
                  <c:extLst>
                    <c:ext xmlns:c16="http://schemas.microsoft.com/office/drawing/2014/chart" uri="{C3380CC4-5D6E-409C-BE32-E72D297353CC}">
                      <c16:uniqueId val="{0000005F-FDBA-47A9-9739-42BEAFC5FD93}"/>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3E-1B90-4457-AAA7-D128C929C6AE}"/>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63-FDBA-47A9-9739-42BEAFC5FD93}"/>
                    </c:ext>
                  </c:extLst>
                </c:dPt>
                <c:dPt>
                  <c:idx val="3"/>
                  <c:bubble3D val="0"/>
                  <c:spPr>
                    <a:solidFill>
                      <a:srgbClr val="92D050"/>
                    </a:solidFill>
                    <a:ln w="19050">
                      <a:solidFill>
                        <a:schemeClr val="lt1"/>
                      </a:solidFill>
                    </a:ln>
                    <a:effectLst/>
                  </c:spPr>
                  <c:extLst>
                    <c:ext xmlns:c16="http://schemas.microsoft.com/office/drawing/2014/chart" uri="{C3380CC4-5D6E-409C-BE32-E72D297353CC}">
                      <c16:uniqueId val="{00000065-FDBA-47A9-9739-42BEAFC5FD93}"/>
                    </c:ext>
                  </c:extLst>
                </c:dPt>
                <c:dPt>
                  <c:idx val="4"/>
                  <c:bubble3D val="0"/>
                  <c:spPr>
                    <a:solidFill>
                      <a:srgbClr val="9900CC"/>
                    </a:solidFill>
                    <a:ln w="19050">
                      <a:solidFill>
                        <a:schemeClr val="lt1"/>
                      </a:solidFill>
                    </a:ln>
                    <a:effectLst/>
                  </c:spPr>
                  <c:extLst>
                    <c:ext xmlns:c16="http://schemas.microsoft.com/office/drawing/2014/chart" uri="{C3380CC4-5D6E-409C-BE32-E72D297353CC}">
                      <c16:uniqueId val="{00000067-FDBA-47A9-9739-42BEAFC5FD93}"/>
                    </c:ext>
                  </c:extLst>
                </c:dPt>
                <c:dPt>
                  <c:idx val="5"/>
                  <c:bubble3D val="0"/>
                  <c:spPr>
                    <a:solidFill>
                      <a:srgbClr val="FFCCFF"/>
                    </a:solidFill>
                    <a:ln w="19050">
                      <a:solidFill>
                        <a:schemeClr val="lt1"/>
                      </a:solidFill>
                    </a:ln>
                    <a:effectLst/>
                  </c:spPr>
                  <c:extLst>
                    <c:ext xmlns:c16="http://schemas.microsoft.com/office/drawing/2014/chart" uri="{C3380CC4-5D6E-409C-BE32-E72D297353CC}">
                      <c16:uniqueId val="{00000069-FDBA-47A9-9739-42BEAFC5FD93}"/>
                    </c:ext>
                  </c:extLst>
                </c:dPt>
                <c:dPt>
                  <c:idx val="6"/>
                  <c:bubble3D val="0"/>
                  <c:spPr>
                    <a:solidFill>
                      <a:srgbClr val="990099"/>
                    </a:solidFill>
                    <a:ln w="19050">
                      <a:solidFill>
                        <a:schemeClr val="lt1"/>
                      </a:solidFill>
                    </a:ln>
                    <a:effectLst/>
                  </c:spPr>
                  <c:extLst>
                    <c:ext xmlns:c16="http://schemas.microsoft.com/office/drawing/2014/chart" uri="{C3380CC4-5D6E-409C-BE32-E72D297353CC}">
                      <c16:uniqueId val="{0000003B-13A2-4B5D-A381-B7C929A61525}"/>
                    </c:ext>
                  </c:extLst>
                </c:dPt>
                <c:dPt>
                  <c:idx val="7"/>
                  <c:bubble3D val="0"/>
                  <c:spPr>
                    <a:solidFill>
                      <a:srgbClr val="7030A0"/>
                    </a:solidFill>
                    <a:ln w="19050">
                      <a:solidFill>
                        <a:schemeClr val="lt1"/>
                      </a:solidFill>
                    </a:ln>
                    <a:effectLst/>
                  </c:spPr>
                  <c:extLst>
                    <c:ext xmlns:c16="http://schemas.microsoft.com/office/drawing/2014/chart" uri="{C3380CC4-5D6E-409C-BE32-E72D297353CC}">
                      <c16:uniqueId val="{0000006D-FDBA-47A9-9739-42BEAFC5FD93}"/>
                    </c:ext>
                  </c:extLst>
                </c:dPt>
                <c:dPt>
                  <c:idx val="8"/>
                  <c:bubble3D val="0"/>
                  <c:spPr>
                    <a:solidFill>
                      <a:srgbClr val="E67AE6"/>
                    </a:solidFill>
                    <a:ln w="19050">
                      <a:solidFill>
                        <a:schemeClr val="lt1"/>
                      </a:solidFill>
                    </a:ln>
                    <a:effectLst/>
                  </c:spPr>
                  <c:extLst>
                    <c:ext xmlns:c16="http://schemas.microsoft.com/office/drawing/2014/chart" uri="{C3380CC4-5D6E-409C-BE32-E72D297353CC}">
                      <c16:uniqueId val="{0000006F-FDBA-47A9-9739-42BEAFC5FD93}"/>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64A871EA-126C-4704-A98F-D0A59BBD7DF3}" type="CATEGORYNAME">
                            <a:rPr lang="en-US" sz="1600" b="1">
                              <a:solidFill>
                                <a:srgbClr val="469067"/>
                              </a:solidFill>
                            </a:rPr>
                            <a:pPr>
                              <a:defRPr/>
                            </a:pPr>
                            <a:t>[NOM DE CATÉGORIE]</a:t>
                          </a:fld>
                          <a:r>
                            <a:rPr lang="en-US" baseline="0"/>
                            <a:t>
</a:t>
                          </a:r>
                          <a:fld id="{7EF58D22-B65C-4914-A23C-926CA1709454}"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3159943194383986"/>
                            <c:h val="0.10290454858064772"/>
                          </c:manualLayout>
                        </c15:layout>
                        <c15:dlblFieldTable/>
                        <c15:showDataLabelsRange val="0"/>
                      </c:ext>
                      <c:ext xmlns:c16="http://schemas.microsoft.com/office/drawing/2014/chart" uri="{C3380CC4-5D6E-409C-BE32-E72D297353CC}">
                        <c16:uniqueId val="{0000005F-FDBA-47A9-9739-42BEAFC5FD93}"/>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90EED37E-701C-4C6D-8F71-772857C67AE5}" type="CATEGORYNAME">
                            <a:rPr lang="en-US" sz="1600" b="1">
                              <a:solidFill>
                                <a:srgbClr val="00B050"/>
                              </a:solidFill>
                            </a:rPr>
                            <a:pPr>
                              <a:defRPr/>
                            </a:pPr>
                            <a:t>[NOM DE CATÉGORIE]</a:t>
                          </a:fld>
                          <a:r>
                            <a:rPr lang="en-US" baseline="0"/>
                            <a:t>
</a:t>
                          </a:r>
                          <a:fld id="{D67120A0-D8A2-4E82-8A00-D97A1AC3AE8F}"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2463389385645605"/>
                            <c:h val="8.5118476141885224E-2"/>
                          </c:manualLayout>
                        </c15:layout>
                        <c15:dlblFieldTable/>
                        <c15:showDataLabelsRange val="0"/>
                      </c:ext>
                      <c:ext xmlns:c16="http://schemas.microsoft.com/office/drawing/2014/chart" uri="{C3380CC4-5D6E-409C-BE32-E72D297353CC}">
                        <c16:uniqueId val="{0000003E-1B90-4457-AAA7-D128C929C6AE}"/>
                      </c:ext>
                    </c:extLst>
                  </c:dLbl>
                  <c:dLbl>
                    <c:idx val="2"/>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85712B0E-E0AD-4CCC-96C9-81DAC9575818}" type="CATEGORYNAME">
                            <a:rPr lang="en-US" sz="1600" b="1">
                              <a:solidFill>
                                <a:srgbClr val="00B050"/>
                              </a:solidFill>
                            </a:rPr>
                            <a:pPr>
                              <a:defRPr/>
                            </a:pPr>
                            <a:t>[NOM DE CATÉGORIE]</a:t>
                          </a:fld>
                          <a:r>
                            <a:rPr lang="en-US" sz="1600" b="1" baseline="0"/>
                            <a:t>
</a:t>
                          </a:r>
                          <a:fld id="{43E78325-1C8A-43D4-8AEF-D0B90E5A2857}" type="PERCENTAGE">
                            <a:rPr lang="en-US" sz="1600" b="1" baseline="0">
                              <a:solidFill>
                                <a:sysClr val="windowText" lastClr="000000"/>
                              </a:solidFill>
                            </a:rPr>
                            <a:pPr>
                              <a:defRPr/>
                            </a:pPr>
                            <a:t>[POURCENTAGE]</a:t>
                          </a:fld>
                          <a:endParaRPr lang="en-US" sz="1600" b="1"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2861169482520254"/>
                            <c:h val="0.12069062101941017"/>
                          </c:manualLayout>
                        </c15:layout>
                        <c15:dlblFieldTable/>
                        <c15:showDataLabelsRange val="0"/>
                      </c:ext>
                      <c:ext xmlns:c16="http://schemas.microsoft.com/office/drawing/2014/chart" uri="{C3380CC4-5D6E-409C-BE32-E72D297353CC}">
                        <c16:uniqueId val="{00000063-FDBA-47A9-9739-42BEAFC5FD93}"/>
                      </c:ext>
                    </c:extLst>
                  </c:dLbl>
                  <c:dLbl>
                    <c:idx val="3"/>
                    <c:tx>
                      <c:rich>
                        <a:bodyPr/>
                        <a:lstStyle/>
                        <a:p>
                          <a:fld id="{5973C9AE-156C-4338-AE9E-2B78DED699E4}" type="CATEGORYNAME">
                            <a:rPr lang="en-US" sz="1600" b="1">
                              <a:solidFill>
                                <a:srgbClr val="92D050"/>
                              </a:solidFill>
                            </a:rPr>
                            <a:pPr/>
                            <a:t>[NOM DE CATÉGORIE]</a:t>
                          </a:fld>
                          <a:r>
                            <a:rPr lang="en-US" sz="1600" b="1" baseline="0">
                              <a:solidFill>
                                <a:sysClr val="windowText" lastClr="000000"/>
                              </a:solidFill>
                            </a:rPr>
                            <a:t>
</a:t>
                          </a:r>
                          <a:fld id="{522B8907-E5D7-4466-9736-7E7EEE849C7B}"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65-FDBA-47A9-9739-42BEAFC5FD93}"/>
                      </c:ext>
                    </c:extLst>
                  </c:dLbl>
                  <c:dLbl>
                    <c:idx val="4"/>
                    <c:tx>
                      <c:rich>
                        <a:bodyPr/>
                        <a:lstStyle/>
                        <a:p>
                          <a:fld id="{28E530F0-1F1D-443D-8260-8D1E8581C5C6}" type="CATEGORYNAME">
                            <a:rPr lang="en-US" sz="1600" b="1">
                              <a:solidFill>
                                <a:srgbClr val="7030A0"/>
                              </a:solidFill>
                            </a:rPr>
                            <a:pPr/>
                            <a:t>[NOM DE CATÉGORIE]</a:t>
                          </a:fld>
                          <a:r>
                            <a:rPr lang="en-US" sz="1600" b="1" baseline="0">
                              <a:solidFill>
                                <a:sysClr val="windowText" lastClr="000000"/>
                              </a:solidFill>
                            </a:rPr>
                            <a:t>
</a:t>
                          </a:r>
                          <a:fld id="{F0A3FF37-7553-4D16-9EDD-9D186F231B2E}"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67-FDBA-47A9-9739-42BEAFC5FD93}"/>
                      </c:ext>
                    </c:extLst>
                  </c:dLbl>
                  <c:dLbl>
                    <c:idx val="5"/>
                    <c:tx>
                      <c:rich>
                        <a:bodyPr/>
                        <a:lstStyle/>
                        <a:p>
                          <a:fld id="{41B6B40F-0C43-44AD-8986-4BDF78044CF7}" type="CATEGORYNAME">
                            <a:rPr lang="en-US" sz="1600" b="1" i="0">
                              <a:solidFill>
                                <a:srgbClr val="FFCCFF"/>
                              </a:solidFill>
                            </a:rPr>
                            <a:pPr/>
                            <a:t>[NOM DE CATÉGORIE]</a:t>
                          </a:fld>
                          <a:r>
                            <a:rPr lang="en-US" sz="1600" b="1" i="0" baseline="0">
                              <a:solidFill>
                                <a:sysClr val="windowText" lastClr="000000"/>
                              </a:solidFill>
                            </a:rPr>
                            <a:t>
</a:t>
                          </a:r>
                          <a:fld id="{A066F512-8029-4228-AC16-A9DF84FEFC28}" type="PERCENTAGE">
                            <a:rPr lang="en-US" sz="1600" b="1" i="0" baseline="0">
                              <a:solidFill>
                                <a:sysClr val="windowText" lastClr="000000"/>
                              </a:solidFill>
                            </a:rPr>
                            <a:pPr/>
                            <a:t>[POURCENTAGE]</a:t>
                          </a:fld>
                          <a:endParaRPr lang="en-US" sz="1600" b="1" i="0"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69-FDBA-47A9-9739-42BEAFC5FD93}"/>
                      </c:ext>
                    </c:extLst>
                  </c:dLbl>
                  <c:dLbl>
                    <c:idx val="6"/>
                    <c:tx>
                      <c:rich>
                        <a:bodyPr/>
                        <a:lstStyle/>
                        <a:p>
                          <a:fld id="{4FEE3B3D-F763-490D-A084-9ED500742136}" type="CATEGORYNAME">
                            <a:rPr lang="en-US" sz="1600" b="1">
                              <a:solidFill>
                                <a:srgbClr val="990099"/>
                              </a:solidFill>
                            </a:rPr>
                            <a:pPr/>
                            <a:t>[NOM DE CATÉGORIE]</a:t>
                          </a:fld>
                          <a:r>
                            <a:rPr lang="en-US" sz="1600" b="1" baseline="0">
                              <a:solidFill>
                                <a:sysClr val="windowText" lastClr="000000"/>
                              </a:solidFill>
                            </a:rPr>
                            <a:t>
</a:t>
                          </a:r>
                          <a:fld id="{022D3269-92C2-492B-ABD8-7F6B5AA083EC}"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3B-13A2-4B5D-A381-B7C929A61525}"/>
                      </c:ext>
                    </c:extLst>
                  </c:dLbl>
                  <c:dLbl>
                    <c:idx val="7"/>
                    <c:tx>
                      <c:rich>
                        <a:bodyPr/>
                        <a:lstStyle/>
                        <a:p>
                          <a:fld id="{C2A04149-736C-4894-A813-E8C025CF7DBD}" type="CATEGORYNAME">
                            <a:rPr lang="en-US" sz="1600" b="1">
                              <a:solidFill>
                                <a:srgbClr val="7030A0"/>
                              </a:solidFill>
                            </a:rPr>
                            <a:pPr/>
                            <a:t>[NOM DE CATÉGORIE]</a:t>
                          </a:fld>
                          <a:r>
                            <a:rPr lang="en-US" sz="1600" b="1" baseline="0">
                              <a:solidFill>
                                <a:sysClr val="windowText" lastClr="000000"/>
                              </a:solidFill>
                            </a:rPr>
                            <a:t>
</a:t>
                          </a:r>
                          <a:fld id="{FCA35A95-E358-476F-B1F1-CF9E83630E58}"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6D-FDBA-47A9-9739-42BEAFC5FD93}"/>
                      </c:ext>
                    </c:extLst>
                  </c:dLbl>
                  <c:dLbl>
                    <c:idx val="8"/>
                    <c:tx>
                      <c:rich>
                        <a:bodyPr/>
                        <a:lstStyle/>
                        <a:p>
                          <a:fld id="{02E9D736-03D0-4230-B1A7-0917C3DE7D8D}" type="CATEGORYNAME">
                            <a:rPr lang="en-US" sz="1600" b="1">
                              <a:solidFill>
                                <a:srgbClr val="E67AE6"/>
                              </a:solidFill>
                            </a:rPr>
                            <a:pPr/>
                            <a:t>[NOM DE CATÉGORIE]</a:t>
                          </a:fld>
                          <a:r>
                            <a:rPr lang="en-US" sz="1600" b="1" baseline="0">
                              <a:solidFill>
                                <a:sysClr val="windowText" lastClr="000000"/>
                              </a:solidFill>
                            </a:rPr>
                            <a:t>
</a:t>
                          </a:r>
                          <a:fld id="{F641AD8D-D66A-4858-8033-E2AC625D4D95}"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6F-FDBA-47A9-9739-42BEAFC5FD93}"/>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'Allocation OD 2022'!$C$16:$C$25</c15:sqref>
                        </c15:formulaRef>
                      </c:ext>
                    </c:extLst>
                    <c:strCache>
                      <c:ptCount val="10"/>
                      <c:pt idx="0">
                        <c:v>Infrastructures de production d'énergie verte</c:v>
                      </c:pt>
                      <c:pt idx="1">
                        <c:v>Immobilier vert (BDT)</c:v>
                      </c:pt>
                      <c:pt idx="2">
                        <c:v>Immobilier vert (CDC II)</c:v>
                      </c:pt>
                      <c:pt idx="3">
                        <c:v>Transport et mobilité durable</c:v>
                      </c:pt>
                      <c:pt idx="4">
                        <c:v>Réhabilitation de sites</c:v>
                      </c:pt>
                      <c:pt idx="5">
                        <c:v>Transition alimentaire</c:v>
                      </c:pt>
                      <c:pt idx="6">
                        <c:v>Infrastructures numériques</c:v>
                      </c:pt>
                      <c:pt idx="7">
                        <c:v>Santé et médico-social</c:v>
                      </c:pt>
                      <c:pt idx="8">
                        <c:v>Education et insertion professionnelle</c:v>
                      </c:pt>
                      <c:pt idx="9">
                        <c:v>Economie Sociale et Solidaire</c:v>
                      </c:pt>
                    </c:strCache>
                  </c:strRef>
                </c:cat>
                <c:val>
                  <c:numRef>
                    <c:extLst>
                      <c:ext uri="{02D57815-91ED-43cb-92C2-25804820EDAC}">
                        <c15:formulaRef>
                          <c15:sqref>'Allocation OD 2019'!$H$16:$H$24</c15:sqref>
                        </c15:formulaRef>
                      </c:ext>
                    </c:extLst>
                    <c:numCache>
                      <c:formatCode>#\ ##0.00\ \ </c:formatCode>
                      <c:ptCount val="9"/>
                      <c:pt idx="0">
                        <c:v>26130146.490000002</c:v>
                      </c:pt>
                      <c:pt idx="1">
                        <c:v>58818031</c:v>
                      </c:pt>
                      <c:pt idx="2">
                        <c:v>313133420.15680003</c:v>
                      </c:pt>
                      <c:pt idx="3">
                        <c:v>40000000</c:v>
                      </c:pt>
                      <c:pt idx="4">
                        <c:v>5999872</c:v>
                      </c:pt>
                      <c:pt idx="5">
                        <c:v>24500000</c:v>
                      </c:pt>
                      <c:pt idx="6">
                        <c:v>3153608.58</c:v>
                      </c:pt>
                      <c:pt idx="7">
                        <c:v>114430044</c:v>
                      </c:pt>
                      <c:pt idx="8">
                        <c:v>38154280.700000003</c:v>
                      </c:pt>
                    </c:numCache>
                  </c:numRef>
                </c:val>
                <c:extLst>
                  <c:ext xmlns:c16="http://schemas.microsoft.com/office/drawing/2014/chart" uri="{C3380CC4-5D6E-409C-BE32-E72D297353CC}">
                    <c16:uniqueId val="{00000070-FDBA-47A9-9739-42BEAFC5FD93}"/>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'Allocation OD 2020'!$H$15</c15:sqref>
                        </c15:formulaRef>
                      </c:ext>
                    </c:extLst>
                    <c:strCache>
                      <c:ptCount val="1"/>
                      <c:pt idx="0">
                        <c:v>Montants investis</c:v>
                      </c:pt>
                    </c:strCache>
                  </c:strRef>
                </c:tx>
                <c:dPt>
                  <c:idx val="0"/>
                  <c:bubble3D val="0"/>
                  <c:spPr>
                    <a:solidFill>
                      <a:srgbClr val="469067"/>
                    </a:solidFill>
                    <a:ln w="19050">
                      <a:solidFill>
                        <a:schemeClr val="lt1"/>
                      </a:solidFill>
                    </a:ln>
                    <a:effectLst/>
                  </c:spPr>
                  <c:extLst xmlns:c15="http://schemas.microsoft.com/office/drawing/2012/chart">
                    <c:ext xmlns:c16="http://schemas.microsoft.com/office/drawing/2014/chart" uri="{C3380CC4-5D6E-409C-BE32-E72D297353CC}">
                      <c16:uniqueId val="{00000072-FDBA-47A9-9739-42BEAFC5FD93}"/>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40-1B90-4457-AAA7-D128C929C6AE}"/>
                    </c:ext>
                  </c:extLst>
                </c:dPt>
                <c:dPt>
                  <c:idx val="2"/>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76-FDBA-47A9-9739-42BEAFC5FD93}"/>
                    </c:ext>
                  </c:extLst>
                </c:dPt>
                <c:dPt>
                  <c:idx val="3"/>
                  <c:bubble3D val="0"/>
                  <c:spPr>
                    <a:solidFill>
                      <a:srgbClr val="33CC33"/>
                    </a:solidFill>
                    <a:ln w="19050">
                      <a:solidFill>
                        <a:schemeClr val="lt1"/>
                      </a:solidFill>
                    </a:ln>
                    <a:effectLst/>
                  </c:spPr>
                  <c:extLst xmlns:c15="http://schemas.microsoft.com/office/drawing/2012/chart">
                    <c:ext xmlns:c16="http://schemas.microsoft.com/office/drawing/2014/chart" uri="{C3380CC4-5D6E-409C-BE32-E72D297353CC}">
                      <c16:uniqueId val="{00000078-FDBA-47A9-9739-42BEAFC5FD93}"/>
                    </c:ext>
                  </c:extLst>
                </c:dPt>
                <c:dPt>
                  <c:idx val="4"/>
                  <c:bubble3D val="0"/>
                  <c:spPr>
                    <a:solidFill>
                      <a:srgbClr val="BEE3A7"/>
                    </a:solidFill>
                    <a:ln w="19050">
                      <a:solidFill>
                        <a:schemeClr val="lt1"/>
                      </a:solidFill>
                    </a:ln>
                    <a:effectLst/>
                  </c:spPr>
                  <c:extLst xmlns:c15="http://schemas.microsoft.com/office/drawing/2012/chart">
                    <c:ext xmlns:c16="http://schemas.microsoft.com/office/drawing/2014/chart" uri="{C3380CC4-5D6E-409C-BE32-E72D297353CC}">
                      <c16:uniqueId val="{0000007A-FDBA-47A9-9739-42BEAFC5FD93}"/>
                    </c:ext>
                  </c:extLst>
                </c:dPt>
                <c:dPt>
                  <c:idx val="5"/>
                  <c:bubble3D val="0"/>
                  <c:spPr>
                    <a:solidFill>
                      <a:srgbClr val="7030A0"/>
                    </a:solidFill>
                    <a:ln w="19050">
                      <a:solidFill>
                        <a:schemeClr val="lt1"/>
                      </a:solidFill>
                    </a:ln>
                    <a:effectLst/>
                  </c:spPr>
                  <c:extLst xmlns:c15="http://schemas.microsoft.com/office/drawing/2012/chart">
                    <c:ext xmlns:c16="http://schemas.microsoft.com/office/drawing/2014/chart" uri="{C3380CC4-5D6E-409C-BE32-E72D297353CC}">
                      <c16:uniqueId val="{0000007C-FDBA-47A9-9739-42BEAFC5FD93}"/>
                    </c:ext>
                  </c:extLst>
                </c:dPt>
                <c:dPt>
                  <c:idx val="6"/>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3F-13A2-4B5D-A381-B7C929A61525}"/>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63C560A6-B827-4EC6-AAB6-63021A93A7CC}" type="CATEGORYNAME">
                            <a:rPr lang="en-US" sz="1600" b="1" i="0">
                              <a:solidFill>
                                <a:srgbClr val="469067"/>
                              </a:solidFill>
                            </a:rPr>
                            <a:pPr>
                              <a:defRPr/>
                            </a:pPr>
                            <a:t>[NOM DE CATÉGORIE]</a:t>
                          </a:fld>
                          <a:r>
                            <a:rPr lang="en-US" sz="1600" b="1" i="0" baseline="0">
                              <a:solidFill>
                                <a:sysClr val="windowText" lastClr="000000"/>
                              </a:solidFill>
                            </a:rPr>
                            <a:t>
</a:t>
                          </a:r>
                          <a:fld id="{A60F6745-5218-4272-81E4-496672955AAF}" type="PERCENTAGE">
                            <a:rPr lang="en-US" sz="1600" b="1" i="0" baseline="0">
                              <a:solidFill>
                                <a:sysClr val="windowText" lastClr="000000"/>
                              </a:solidFill>
                            </a:rPr>
                            <a:pPr>
                              <a:defRPr/>
                            </a:pPr>
                            <a:t>[POURCENTAGE]</a:t>
                          </a:fld>
                          <a:endParaRPr lang="en-US" sz="1600" b="1" i="0"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3786957748094511"/>
                            <c:h val="8.9482604801939564E-2"/>
                          </c:manualLayout>
                        </c15:layout>
                        <c15:dlblFieldTable/>
                        <c15:showDataLabelsRange val="0"/>
                      </c:ext>
                      <c:ext xmlns:c16="http://schemas.microsoft.com/office/drawing/2014/chart" uri="{C3380CC4-5D6E-409C-BE32-E72D297353CC}">
                        <c16:uniqueId val="{00000072-FDBA-47A9-9739-42BEAFC5FD93}"/>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51AABD02-821A-46DC-A298-40B2069BDD3E}" type="CATEGORYNAME">
                            <a:rPr lang="en-US" sz="1600" b="1" i="0">
                              <a:solidFill>
                                <a:srgbClr val="469067"/>
                              </a:solidFill>
                            </a:rPr>
                            <a:pPr>
                              <a:defRPr/>
                            </a:pPr>
                            <a:t>[NOM DE CATÉGORIE]</a:t>
                          </a:fld>
                          <a:r>
                            <a:rPr lang="en-US" baseline="0"/>
                            <a:t>
</a:t>
                          </a:r>
                          <a:fld id="{93E820FA-D7E2-4A7B-A87E-3D45424FF790}"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0529498236524874"/>
                            <c:h val="9.4888277097315718E-2"/>
                          </c:manualLayout>
                        </c15:layout>
                        <c15:dlblFieldTable/>
                        <c15:showDataLabelsRange val="0"/>
                      </c:ext>
                      <c:ext xmlns:c16="http://schemas.microsoft.com/office/drawing/2014/chart" uri="{C3380CC4-5D6E-409C-BE32-E72D297353CC}">
                        <c16:uniqueId val="{00000040-1B90-4457-AAA7-D128C929C6AE}"/>
                      </c:ext>
                    </c:extLst>
                  </c:dLbl>
                  <c:dLbl>
                    <c:idx val="2"/>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EE77F842-A647-4689-AB66-008C6553AA22}" type="CATEGORYNAME">
                            <a:rPr lang="en-US" sz="1600" b="1">
                              <a:solidFill>
                                <a:srgbClr val="00B050"/>
                              </a:solidFill>
                            </a:rPr>
                            <a:pPr>
                              <a:defRPr/>
                            </a:pPr>
                            <a:t>[NOM DE CATÉGORIE]</a:t>
                          </a:fld>
                          <a:r>
                            <a:rPr lang="en-US" baseline="0"/>
                            <a:t>
</a:t>
                          </a:r>
                          <a:fld id="{82E95F99-3DBA-4E47-B411-76D12C6AC6B4}"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9.5316753760102971E-2"/>
                            <c:h val="8.4076932506563409E-2"/>
                          </c:manualLayout>
                        </c15:layout>
                        <c15:dlblFieldTable/>
                        <c15:showDataLabelsRange val="0"/>
                      </c:ext>
                      <c:ext xmlns:c16="http://schemas.microsoft.com/office/drawing/2014/chart" uri="{C3380CC4-5D6E-409C-BE32-E72D297353CC}">
                        <c16:uniqueId val="{00000076-FDBA-47A9-9739-42BEAFC5FD93}"/>
                      </c:ext>
                    </c:extLst>
                  </c:dLbl>
                  <c:dLbl>
                    <c:idx val="3"/>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8B6C3BAE-83BC-4260-8463-0816C40369B5}" type="CATEGORYNAME">
                            <a:rPr lang="en-US" sz="1600" b="1">
                              <a:solidFill>
                                <a:srgbClr val="33CC33"/>
                              </a:solidFill>
                            </a:rPr>
                            <a:pPr>
                              <a:defRPr/>
                            </a:pPr>
                            <a:t>[NOM DE CATÉGORIE]</a:t>
                          </a:fld>
                          <a:r>
                            <a:rPr lang="en-US" baseline="0"/>
                            <a:t>
</a:t>
                          </a:r>
                          <a:fld id="{A9965814-B783-454D-A92E-2483143F58EB}"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8.7786412481114046E-2"/>
                            <c:h val="9.4888277097315718E-2"/>
                          </c:manualLayout>
                        </c15:layout>
                        <c15:dlblFieldTable/>
                        <c15:showDataLabelsRange val="0"/>
                      </c:ext>
                      <c:ext xmlns:c16="http://schemas.microsoft.com/office/drawing/2014/chart" uri="{C3380CC4-5D6E-409C-BE32-E72D297353CC}">
                        <c16:uniqueId val="{00000078-FDBA-47A9-9739-42BEAFC5FD93}"/>
                      </c:ext>
                    </c:extLst>
                  </c:dLbl>
                  <c:dLbl>
                    <c:idx val="4"/>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5CC4F332-CE6F-43EF-A463-ED35BAC15340}" type="CATEGORYNAME">
                            <a:rPr lang="en-US" sz="1600" b="1">
                              <a:solidFill>
                                <a:srgbClr val="BEE3A7"/>
                              </a:solidFill>
                            </a:rPr>
                            <a:pPr>
                              <a:defRPr/>
                            </a:pPr>
                            <a:t>[NOM DE CATÉGORIE]</a:t>
                          </a:fld>
                          <a:r>
                            <a:rPr lang="en-US" sz="1600" b="1" baseline="0">
                              <a:solidFill>
                                <a:sysClr val="windowText" lastClr="000000"/>
                              </a:solidFill>
                            </a:rPr>
                            <a:t>
</a:t>
                          </a:r>
                          <a:fld id="{A264DC75-B022-4F93-9E89-311321251A8E}"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8.458630814184169E-2"/>
                            <c:h val="0.11651096627882032"/>
                          </c:manualLayout>
                        </c15:layout>
                        <c15:dlblFieldTable/>
                        <c15:showDataLabelsRange val="0"/>
                      </c:ext>
                      <c:ext xmlns:c16="http://schemas.microsoft.com/office/drawing/2014/chart" uri="{C3380CC4-5D6E-409C-BE32-E72D297353CC}">
                        <c16:uniqueId val="{0000007A-FDBA-47A9-9739-42BEAFC5FD93}"/>
                      </c:ext>
                    </c:extLst>
                  </c:dLbl>
                  <c:dLbl>
                    <c:idx val="5"/>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1494A51E-EA1A-497E-9FE8-38A092B66AD5}" type="CATEGORYNAME">
                            <a:rPr lang="en-US" sz="1600" b="1">
                              <a:solidFill>
                                <a:srgbClr val="7030A0"/>
                              </a:solidFill>
                            </a:rPr>
                            <a:pPr>
                              <a:defRPr/>
                            </a:pPr>
                            <a:t>[NOM DE CATÉGORIE]</a:t>
                          </a:fld>
                          <a:r>
                            <a:rPr lang="en-US" sz="1600" b="1" baseline="0">
                              <a:solidFill>
                                <a:sysClr val="windowText" lastClr="000000"/>
                              </a:solidFill>
                            </a:rPr>
                            <a:t>
</a:t>
                          </a:r>
                          <a:fld id="{705D619A-8F99-4B70-B4FF-018CBC548476}"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9.5229751987330524E-2"/>
                            <c:h val="0.1124567120572882"/>
                          </c:manualLayout>
                        </c15:layout>
                        <c15:dlblFieldTable/>
                        <c15:showDataLabelsRange val="0"/>
                      </c:ext>
                      <c:ext xmlns:c16="http://schemas.microsoft.com/office/drawing/2014/chart" uri="{C3380CC4-5D6E-409C-BE32-E72D297353CC}">
                        <c16:uniqueId val="{0000007C-FDBA-47A9-9739-42BEAFC5FD93}"/>
                      </c:ext>
                    </c:extLst>
                  </c:dLbl>
                  <c:dLbl>
                    <c:idx val="6"/>
                    <c:tx>
                      <c:rich>
                        <a:bodyPr/>
                        <a:lstStyle/>
                        <a:p>
                          <a:fld id="{BA82464A-1181-420F-9489-901C9FB9CA84}" type="CATEGORYNAME">
                            <a:rPr lang="en-US" sz="1600" b="1">
                              <a:solidFill>
                                <a:srgbClr val="E67AE6"/>
                              </a:solidFill>
                            </a:rPr>
                            <a:pPr/>
                            <a:t>[NOM DE CATÉGORIE]</a:t>
                          </a:fld>
                          <a:r>
                            <a:rPr lang="en-US" sz="1600" b="1" baseline="0">
                              <a:solidFill>
                                <a:sysClr val="windowText" lastClr="000000"/>
                              </a:solidFill>
                            </a:rPr>
                            <a:t>
</a:t>
                          </a:r>
                          <a:fld id="{12AD2E1C-9D3D-4B48-884A-1423CC17429E}"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3F-13A2-4B5D-A381-B7C929A61525}"/>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'Allocation OD 2022'!$C$16:$C$25</c15:sqref>
                        </c15:formulaRef>
                      </c:ext>
                    </c:extLst>
                    <c:strCache>
                      <c:ptCount val="10"/>
                      <c:pt idx="0">
                        <c:v>Infrastructures de production d'énergie verte</c:v>
                      </c:pt>
                      <c:pt idx="1">
                        <c:v>Immobilier vert (BDT)</c:v>
                      </c:pt>
                      <c:pt idx="2">
                        <c:v>Immobilier vert (CDC II)</c:v>
                      </c:pt>
                      <c:pt idx="3">
                        <c:v>Transport et mobilité durable</c:v>
                      </c:pt>
                      <c:pt idx="4">
                        <c:v>Réhabilitation de sites</c:v>
                      </c:pt>
                      <c:pt idx="5">
                        <c:v>Transition alimentaire</c:v>
                      </c:pt>
                      <c:pt idx="6">
                        <c:v>Infrastructures numériques</c:v>
                      </c:pt>
                      <c:pt idx="7">
                        <c:v>Santé et médico-social</c:v>
                      </c:pt>
                      <c:pt idx="8">
                        <c:v>Education et insertion professionnelle</c:v>
                      </c:pt>
                      <c:pt idx="9">
                        <c:v>Economie Sociale et Solidaire</c:v>
                      </c:pt>
                    </c:strCache>
                  </c:strRef>
                </c:cat>
                <c:val>
                  <c:numRef>
                    <c:extLst xmlns:c15="http://schemas.microsoft.com/office/drawing/2012/chart">
                      <c:ext xmlns:c15="http://schemas.microsoft.com/office/drawing/2012/chart" uri="{02D57815-91ED-43cb-92C2-25804820EDAC}">
                        <c15:formulaRef>
                          <c15:sqref>'Allocation OD 2020'!$H$16:$H$22</c15:sqref>
                        </c15:formulaRef>
                      </c:ext>
                    </c:extLst>
                    <c:numCache>
                      <c:formatCode>#\ ##0.00\ \ </c:formatCode>
                      <c:ptCount val="7"/>
                      <c:pt idx="0">
                        <c:v>44557188</c:v>
                      </c:pt>
                      <c:pt idx="1">
                        <c:v>21025911</c:v>
                      </c:pt>
                      <c:pt idx="2">
                        <c:v>379039285.00823331</c:v>
                      </c:pt>
                      <c:pt idx="3">
                        <c:v>21875920.165533897</c:v>
                      </c:pt>
                      <c:pt idx="4">
                        <c:v>8424700</c:v>
                      </c:pt>
                      <c:pt idx="5">
                        <c:v>41267181.899999999</c:v>
                      </c:pt>
                      <c:pt idx="6">
                        <c:v>16201850</c:v>
                      </c:pt>
                    </c:numCache>
                  </c:numRef>
                </c:val>
                <c:extLst xmlns:c15="http://schemas.microsoft.com/office/drawing/2012/chart">
                  <c:ext xmlns:c16="http://schemas.microsoft.com/office/drawing/2014/chart" uri="{C3380CC4-5D6E-409C-BE32-E72D297353CC}">
                    <c16:uniqueId val="{0000007F-FDBA-47A9-9739-42BEAFC5FD93}"/>
                  </c:ext>
                </c:extLst>
              </c15:ser>
            </c15:filteredPieSeries>
            <c15:filteredPieSeries>
              <c15:ser>
                <c:idx val="3"/>
                <c:order val="3"/>
                <c:tx>
                  <c:v>2021</c:v>
                </c:tx>
                <c:dPt>
                  <c:idx val="0"/>
                  <c:bubble3D val="0"/>
                  <c:spPr>
                    <a:solidFill>
                      <a:srgbClr val="469067"/>
                    </a:solidFill>
                    <a:ln w="19050">
                      <a:solidFill>
                        <a:schemeClr val="lt1"/>
                      </a:solidFill>
                    </a:ln>
                    <a:effectLst/>
                  </c:spPr>
                  <c:extLst xmlns:c15="http://schemas.microsoft.com/office/drawing/2012/chart">
                    <c:ext xmlns:c16="http://schemas.microsoft.com/office/drawing/2014/chart" uri="{C3380CC4-5D6E-409C-BE32-E72D297353CC}">
                      <c16:uniqueId val="{00000001-FDBA-47A9-9739-42BEAFC5FD93}"/>
                    </c:ext>
                  </c:extLst>
                </c:dPt>
                <c:dPt>
                  <c:idx val="1"/>
                  <c:bubble3D val="0"/>
                  <c:spPr>
                    <a:solidFill>
                      <a:srgbClr val="00B050"/>
                    </a:solidFill>
                    <a:ln w="19050">
                      <a:solidFill>
                        <a:schemeClr val="lt1"/>
                      </a:solidFill>
                    </a:ln>
                    <a:effectLst>
                      <a:softEdge rad="0"/>
                    </a:effectLst>
                  </c:spPr>
                  <c:extLst xmlns:c15="http://schemas.microsoft.com/office/drawing/2012/chart">
                    <c:ext xmlns:c16="http://schemas.microsoft.com/office/drawing/2014/chart" uri="{C3380CC4-5D6E-409C-BE32-E72D297353CC}">
                      <c16:uniqueId val="{00000042-1B90-4457-AAA7-D128C929C6AE}"/>
                    </c:ext>
                  </c:extLst>
                </c:dPt>
                <c:dPt>
                  <c:idx val="2"/>
                  <c:bubble3D val="0"/>
                  <c:spPr>
                    <a:solidFill>
                      <a:srgbClr val="00B050"/>
                    </a:solidFill>
                    <a:ln w="0">
                      <a:solidFill>
                        <a:schemeClr val="lt1"/>
                      </a:solidFill>
                    </a:ln>
                    <a:effectLst/>
                  </c:spPr>
                  <c:extLst xmlns:c15="http://schemas.microsoft.com/office/drawing/2012/chart">
                    <c:ext xmlns:c16="http://schemas.microsoft.com/office/drawing/2014/chart" uri="{C3380CC4-5D6E-409C-BE32-E72D297353CC}">
                      <c16:uniqueId val="{00000005-FDBA-47A9-9739-42BEAFC5FD93}"/>
                    </c:ext>
                  </c:extLst>
                </c:dPt>
                <c:dPt>
                  <c:idx val="3"/>
                  <c:bubble3D val="0"/>
                  <c:spPr>
                    <a:solidFill>
                      <a:srgbClr val="33CC33"/>
                    </a:solidFill>
                    <a:ln w="19050">
                      <a:solidFill>
                        <a:schemeClr val="lt1"/>
                      </a:solidFill>
                    </a:ln>
                    <a:effectLst/>
                  </c:spPr>
                  <c:extLst xmlns:c15="http://schemas.microsoft.com/office/drawing/2012/chart">
                    <c:ext xmlns:c16="http://schemas.microsoft.com/office/drawing/2014/chart" uri="{C3380CC4-5D6E-409C-BE32-E72D297353CC}">
                      <c16:uniqueId val="{00000007-FDBA-47A9-9739-42BEAFC5FD93}"/>
                    </c:ext>
                  </c:extLst>
                </c:dPt>
                <c:dPt>
                  <c:idx val="4"/>
                  <c:bubble3D val="0"/>
                  <c:spPr>
                    <a:solidFill>
                      <a:srgbClr val="7030A0"/>
                    </a:solidFill>
                    <a:ln w="19050">
                      <a:solidFill>
                        <a:schemeClr val="lt1"/>
                      </a:solidFill>
                    </a:ln>
                    <a:effectLst/>
                  </c:spPr>
                  <c:extLst xmlns:c15="http://schemas.microsoft.com/office/drawing/2012/chart">
                    <c:ext xmlns:c16="http://schemas.microsoft.com/office/drawing/2014/chart" uri="{C3380CC4-5D6E-409C-BE32-E72D297353CC}">
                      <c16:uniqueId val="{00000009-FDBA-47A9-9739-42BEAFC5FD93}"/>
                    </c:ext>
                  </c:extLst>
                </c:dPt>
                <c:dPt>
                  <c:idx val="5"/>
                  <c:bubble3D val="0"/>
                  <c:spPr>
                    <a:solidFill>
                      <a:srgbClr val="FFCCFF"/>
                    </a:solidFill>
                    <a:ln w="19050">
                      <a:solidFill>
                        <a:schemeClr val="lt1"/>
                      </a:solidFill>
                    </a:ln>
                    <a:effectLst/>
                  </c:spPr>
                  <c:extLst xmlns:c15="http://schemas.microsoft.com/office/drawing/2012/chart">
                    <c:ext xmlns:c16="http://schemas.microsoft.com/office/drawing/2014/chart" uri="{C3380CC4-5D6E-409C-BE32-E72D297353CC}">
                      <c16:uniqueId val="{0000000B-FDBA-47A9-9739-42BEAFC5FD93}"/>
                    </c:ext>
                  </c:extLst>
                </c:dPt>
                <c:dPt>
                  <c:idx val="6"/>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43-13A2-4B5D-A381-B7C929A61525}"/>
                    </c:ext>
                  </c:extLst>
                </c:dPt>
                <c:dPt>
                  <c:idx val="7"/>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0F-FDBA-47A9-9739-42BEAFC5FD93}"/>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E3BC02E7-86FB-43FB-A159-49BAF8E4BA01}" type="CATEGORYNAME">
                            <a:rPr lang="en-US" sz="1600" b="1">
                              <a:solidFill>
                                <a:srgbClr val="469067"/>
                              </a:solidFill>
                            </a:rPr>
                            <a:pPr>
                              <a:defRPr/>
                            </a:pPr>
                            <a:t>[NOM DE CATÉGORIE]</a:t>
                          </a:fld>
                          <a:r>
                            <a:rPr lang="en-US" sz="1600" b="1" baseline="0">
                              <a:solidFill>
                                <a:sysClr val="windowText" lastClr="000000"/>
                              </a:solidFill>
                            </a:rPr>
                            <a:t>
</a:t>
                          </a:r>
                          <a:fld id="{70DA46CB-3D50-4A0C-9ECE-E61E0C9A7809}"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5278598734029486"/>
                            <c:h val="8.3731088122563885E-2"/>
                          </c:manualLayout>
                        </c15:layout>
                        <c15:dlblFieldTable/>
                        <c15:showDataLabelsRange val="0"/>
                      </c:ext>
                      <c:ext xmlns:c16="http://schemas.microsoft.com/office/drawing/2014/chart" uri="{C3380CC4-5D6E-409C-BE32-E72D297353CC}">
                        <c16:uniqueId val="{00000001-FDBA-47A9-9739-42BEAFC5FD93}"/>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DEAB9AEE-905E-49D1-9475-74393411075D}" type="CATEGORYNAME">
                            <a:rPr lang="en-US" sz="1600" b="1">
                              <a:solidFill>
                                <a:srgbClr val="00B050"/>
                              </a:solidFill>
                            </a:rPr>
                            <a:pPr>
                              <a:defRPr/>
                            </a:pPr>
                            <a:t>[NOM DE CATÉGORIE]</a:t>
                          </a:fld>
                          <a:r>
                            <a:rPr lang="en-US" baseline="0"/>
                            <a:t>
</a:t>
                          </a:r>
                          <a:r>
                            <a:rPr lang="en-US" sz="1600" b="1" baseline="0">
                              <a:solidFill>
                                <a:sysClr val="windowText" lastClr="000000"/>
                              </a:solidFill>
                            </a:rPr>
                            <a:t>59%</a:t>
                          </a:r>
                        </a:p>
                      </c:rich>
                    </c:tx>
                    <c:spPr>
                      <a:xfrm>
                        <a:off x="13528085" y="2163198"/>
                        <a:ext cx="1625988" cy="908587"/>
                      </a:xfrm>
                      <a:solidFill>
                        <a:sysClr val="window" lastClr="FFFFFF"/>
                      </a:solidFill>
                      <a:ln w="9525" cap="flat" cmpd="sng" algn="ctr">
                        <a:solidFill>
                          <a:srgbClr val="000000">
                            <a:lumMod val="25000"/>
                            <a:lumOff val="75000"/>
                          </a:srgb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gd name="adj1" fmla="val -173423"/>
                              <a:gd name="adj2" fmla="val 165378"/>
                            </a:avLst>
                          </a:prstGeom>
                          <a:noFill/>
                          <a:ln>
                            <a:noFill/>
                          </a:ln>
                        </c15:spPr>
                        <c15:layout>
                          <c:manualLayout>
                            <c:w val="8.5496144910719607E-2"/>
                            <c:h val="8.9868483825497683E-2"/>
                          </c:manualLayout>
                        </c15:layout>
                        <c15:dlblFieldTable/>
                        <c15:showDataLabelsRange val="0"/>
                      </c:ext>
                      <c:ext xmlns:c16="http://schemas.microsoft.com/office/drawing/2014/chart" uri="{C3380CC4-5D6E-409C-BE32-E72D297353CC}">
                        <c16:uniqueId val="{00000042-1B90-4457-AAA7-D128C929C6AE}"/>
                      </c:ext>
                    </c:extLst>
                  </c:dLbl>
                  <c:dLbl>
                    <c:idx val="2"/>
                    <c:showLegendKey val="0"/>
                    <c:showVal val="0"/>
                    <c:showCatName val="1"/>
                    <c:showSerName val="0"/>
                    <c:showPercent val="1"/>
                    <c:showBubbleSize val="0"/>
                    <c:extLst xmlns:c15="http://schemas.microsoft.com/office/drawing/2012/chart">
                      <c:ext xmlns:c15="http://schemas.microsoft.com/office/drawing/2012/chart" uri="{CE6537A1-D6FC-4f65-9D91-7224C49458BB}">
                        <c15:layout>
                          <c:manualLayout>
                            <c:w val="9.4159915467627406E-2"/>
                            <c:h val="8.9868483825497683E-2"/>
                          </c:manualLayout>
                        </c15:layout>
                      </c:ext>
                      <c:ext xmlns:c16="http://schemas.microsoft.com/office/drawing/2014/chart" uri="{C3380CC4-5D6E-409C-BE32-E72D297353CC}">
                        <c16:uniqueId val="{00000005-FDBA-47A9-9739-42BEAFC5FD93}"/>
                      </c:ext>
                    </c:extLst>
                  </c:dLbl>
                  <c:dLbl>
                    <c:idx val="3"/>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DC9C5A67-95BA-4380-8D4F-1F1C3C35D6DE}" type="CATEGORYNAME">
                            <a:rPr lang="en-US" sz="1600" b="1">
                              <a:solidFill>
                                <a:srgbClr val="33CC33"/>
                              </a:solidFill>
                            </a:rPr>
                            <a:pPr>
                              <a:defRPr/>
                            </a:pPr>
                            <a:t>[NOM DE CATÉGORIE]</a:t>
                          </a:fld>
                          <a:r>
                            <a:rPr lang="en-US" sz="1600" b="1" baseline="0">
                              <a:solidFill>
                                <a:sysClr val="windowText" lastClr="000000"/>
                              </a:solidFill>
                            </a:rPr>
                            <a:t>
</a:t>
                          </a:r>
                          <a:fld id="{41E9DF2C-FA6D-42D7-A1A1-3A3501937106}"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0198905751375954"/>
                            <c:h val="9.0270780546262128E-2"/>
                          </c:manualLayout>
                        </c15:layout>
                        <c15:dlblFieldTable/>
                        <c15:showDataLabelsRange val="0"/>
                      </c:ext>
                      <c:ext xmlns:c16="http://schemas.microsoft.com/office/drawing/2014/chart" uri="{C3380CC4-5D6E-409C-BE32-E72D297353CC}">
                        <c16:uniqueId val="{00000007-FDBA-47A9-9739-42BEAFC5FD93}"/>
                      </c:ext>
                    </c:extLst>
                  </c:dLbl>
                  <c:dLbl>
                    <c:idx val="4"/>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7FC9ADBC-B614-4989-B8F0-20292E6A99FA}" type="CATEGORYNAME">
                            <a:rPr lang="en-US" sz="1600" b="1">
                              <a:solidFill>
                                <a:srgbClr val="7030A0"/>
                              </a:solidFill>
                            </a:rPr>
                            <a:pPr>
                              <a:defRPr/>
                            </a:pPr>
                            <a:t>[NOM DE CATÉGORIE]</a:t>
                          </a:fld>
                          <a:r>
                            <a:rPr lang="en-US" sz="1600" b="1" baseline="0">
                              <a:solidFill>
                                <a:sysClr val="windowText" lastClr="000000"/>
                              </a:solidFill>
                            </a:rPr>
                            <a:t>
</a:t>
                          </a:r>
                          <a:fld id="{5D7AFB5E-3785-475D-ACBB-41799F8715D6}"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2684120341557914"/>
                            <c:h val="0.12188962262620635"/>
                          </c:manualLayout>
                        </c15:layout>
                        <c15:dlblFieldTable/>
                        <c15:showDataLabelsRange val="0"/>
                      </c:ext>
                      <c:ext xmlns:c16="http://schemas.microsoft.com/office/drawing/2014/chart" uri="{C3380CC4-5D6E-409C-BE32-E72D297353CC}">
                        <c16:uniqueId val="{00000009-FDBA-47A9-9739-42BEAFC5FD93}"/>
                      </c:ext>
                    </c:extLst>
                  </c:dLbl>
                  <c:dLbl>
                    <c:idx val="5"/>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23245653-CA55-4C5B-A982-BB907BC58D3A}" type="CATEGORYNAME">
                            <a:rPr lang="en-US" sz="1600" b="1">
                              <a:solidFill>
                                <a:srgbClr val="FFCCFF"/>
                              </a:solidFill>
                            </a:rPr>
                            <a:pPr>
                              <a:defRPr/>
                            </a:pPr>
                            <a:t>[NOM DE CATÉGORIE]</a:t>
                          </a:fld>
                          <a:r>
                            <a:rPr lang="en-US" sz="1600" b="1" baseline="0">
                              <a:solidFill>
                                <a:sysClr val="windowText" lastClr="000000"/>
                              </a:solidFill>
                            </a:rPr>
                            <a:t>
0,1%</a:t>
                          </a:r>
                        </a:p>
                      </c:rich>
                    </c:tx>
                    <c:spPr>
                      <a:xfrm>
                        <a:off x="4390121" y="2112092"/>
                        <a:ext cx="1928046" cy="1014492"/>
                      </a:xfrm>
                      <a:solidFill>
                        <a:sysClr val="window" lastClr="FFFFFF"/>
                      </a:solidFill>
                      <a:ln w="9525" cap="flat" cmpd="sng" algn="ctr">
                        <a:solidFill>
                          <a:srgbClr val="000000">
                            <a:lumMod val="25000"/>
                            <a:lumOff val="75000"/>
                          </a:srgb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gd name="adj1" fmla="val 186781"/>
                              <a:gd name="adj2" fmla="val 90900"/>
                            </a:avLst>
                          </a:prstGeom>
                          <a:noFill/>
                          <a:ln>
                            <a:noFill/>
                          </a:ln>
                        </c15:spPr>
                        <c15:layout>
                          <c:manualLayout>
                            <c:w val="0.10146575913221961"/>
                            <c:h val="9.7153089537009615E-2"/>
                          </c:manualLayout>
                        </c15:layout>
                        <c15:dlblFieldTable/>
                        <c15:showDataLabelsRange val="0"/>
                      </c:ext>
                      <c:ext xmlns:c16="http://schemas.microsoft.com/office/drawing/2014/chart" uri="{C3380CC4-5D6E-409C-BE32-E72D297353CC}">
                        <c16:uniqueId val="{0000000B-FDBA-47A9-9739-42BEAFC5FD93}"/>
                      </c:ext>
                    </c:extLst>
                  </c:dLbl>
                  <c:dLbl>
                    <c:idx val="6"/>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19FAA90B-45A8-4E11-9780-5889B4D86E5B}" type="CATEGORYNAME">
                            <a:rPr lang="en-US" sz="1600" b="1">
                              <a:solidFill>
                                <a:srgbClr val="E67AE6"/>
                              </a:solidFill>
                            </a:rPr>
                            <a:pPr>
                              <a:defRPr/>
                            </a:pPr>
                            <a:t>[NOM DE CATÉGORIE]</a:t>
                          </a:fld>
                          <a:r>
                            <a:rPr lang="en-US" sz="1600" b="1" baseline="0">
                              <a:solidFill>
                                <a:sysClr val="windowText" lastClr="000000"/>
                              </a:solidFill>
                            </a:rPr>
                            <a:t>
5%</a:t>
                          </a:r>
                        </a:p>
                      </c:rich>
                    </c:tx>
                    <c:spPr>
                      <a:xfrm>
                        <a:off x="6195450" y="749271"/>
                        <a:ext cx="1437040" cy="805306"/>
                      </a:xfrm>
                      <a:solidFill>
                        <a:sysClr val="window" lastClr="FFFFFF"/>
                      </a:solidFill>
                      <a:ln w="9525" cap="flat" cmpd="sng" algn="ctr">
                        <a:solidFill>
                          <a:srgbClr val="000000">
                            <a:lumMod val="25000"/>
                            <a:lumOff val="75000"/>
                          </a:srgb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gd name="adj1" fmla="val 167137"/>
                              <a:gd name="adj2" fmla="val 154496"/>
                            </a:avLst>
                          </a:prstGeom>
                          <a:noFill/>
                          <a:ln>
                            <a:noFill/>
                          </a:ln>
                        </c15:spPr>
                        <c15:layout>
                          <c:manualLayout>
                            <c:w val="7.5561034264529245E-2"/>
                            <c:h val="7.9652920400688887E-2"/>
                          </c:manualLayout>
                        </c15:layout>
                        <c15:dlblFieldTable/>
                        <c15:showDataLabelsRange val="0"/>
                      </c:ext>
                      <c:ext xmlns:c16="http://schemas.microsoft.com/office/drawing/2014/chart" uri="{C3380CC4-5D6E-409C-BE32-E72D297353CC}">
                        <c16:uniqueId val="{00000043-13A2-4B5D-A381-B7C929A61525}"/>
                      </c:ext>
                    </c:extLst>
                  </c:dLbl>
                  <c:dLbl>
                    <c:idx val="7"/>
                    <c:showLegendKey val="0"/>
                    <c:showVal val="0"/>
                    <c:showCatName val="1"/>
                    <c:showSerName val="0"/>
                    <c:showPercent val="1"/>
                    <c:showBubbleSize val="0"/>
                    <c:extLst xmlns:c15="http://schemas.microsoft.com/office/drawing/2012/chart">
                      <c:ext xmlns:c15="http://schemas.microsoft.com/office/drawing/2012/chart" uri="{CE6537A1-D6FC-4f65-9D91-7224C49458BB}">
                        <c15:layout>
                          <c:manualLayout>
                            <c:w val="8.6913277276353451E-2"/>
                            <c:h val="8.7189872235808083E-2"/>
                          </c:manualLayout>
                        </c15:layout>
                      </c:ext>
                      <c:ext xmlns:c16="http://schemas.microsoft.com/office/drawing/2014/chart" uri="{C3380CC4-5D6E-409C-BE32-E72D297353CC}">
                        <c16:uniqueId val="{0000000F-FDBA-47A9-9739-42BEAFC5FD93}"/>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'Allocation OD 2022'!$C$16:$C$25</c15:sqref>
                        </c15:formulaRef>
                      </c:ext>
                    </c:extLst>
                    <c:strCache>
                      <c:ptCount val="10"/>
                      <c:pt idx="0">
                        <c:v>Infrastructures de production d'énergie verte</c:v>
                      </c:pt>
                      <c:pt idx="1">
                        <c:v>Immobilier vert (BDT)</c:v>
                      </c:pt>
                      <c:pt idx="2">
                        <c:v>Immobilier vert (CDC II)</c:v>
                      </c:pt>
                      <c:pt idx="3">
                        <c:v>Transport et mobilité durable</c:v>
                      </c:pt>
                      <c:pt idx="4">
                        <c:v>Réhabilitation de sites</c:v>
                      </c:pt>
                      <c:pt idx="5">
                        <c:v>Transition alimentaire</c:v>
                      </c:pt>
                      <c:pt idx="6">
                        <c:v>Infrastructures numériques</c:v>
                      </c:pt>
                      <c:pt idx="7">
                        <c:v>Santé et médico-social</c:v>
                      </c:pt>
                      <c:pt idx="8">
                        <c:v>Education et insertion professionnelle</c:v>
                      </c:pt>
                      <c:pt idx="9">
                        <c:v>Economie Sociale et Solidaire</c:v>
                      </c:pt>
                    </c:strCache>
                  </c:strRef>
                </c:cat>
                <c:val>
                  <c:numRef>
                    <c:extLst xmlns:c15="http://schemas.microsoft.com/office/drawing/2012/chart">
                      <c:ext xmlns:c15="http://schemas.microsoft.com/office/drawing/2012/chart" uri="{02D57815-91ED-43cb-92C2-25804820EDAC}">
                        <c15:formulaRef>
                          <c15:sqref>'Allocation OD 2021'!$H$16:$H$23</c15:sqref>
                        </c15:formulaRef>
                      </c:ext>
                    </c:extLst>
                    <c:numCache>
                      <c:formatCode>#\ ##0.00\ \ </c:formatCode>
                      <c:ptCount val="8"/>
                      <c:pt idx="0">
                        <c:v>18831689.219999999</c:v>
                      </c:pt>
                      <c:pt idx="1">
                        <c:v>51914736.060000002</c:v>
                      </c:pt>
                      <c:pt idx="2">
                        <c:v>254800000</c:v>
                      </c:pt>
                      <c:pt idx="3">
                        <c:v>6297161.5</c:v>
                      </c:pt>
                      <c:pt idx="4">
                        <c:v>162900000</c:v>
                      </c:pt>
                      <c:pt idx="5">
                        <c:v>1700000</c:v>
                      </c:pt>
                      <c:pt idx="6">
                        <c:v>9022071.0000000019</c:v>
                      </c:pt>
                      <c:pt idx="7">
                        <c:v>14892600</c:v>
                      </c:pt>
                    </c:numCache>
                  </c:numRef>
                </c:val>
                <c:extLst xmlns:c15="http://schemas.microsoft.com/office/drawing/2012/chart">
                  <c:ext xmlns:c16="http://schemas.microsoft.com/office/drawing/2014/chart" uri="{C3380CC4-5D6E-409C-BE32-E72D297353CC}">
                    <c16:uniqueId val="{00000010-FDBA-47A9-9739-42BEAFC5FD93}"/>
                  </c:ext>
                </c:extLst>
              </c15:ser>
            </c15:filteredPieSeries>
          </c:ext>
        </c:extLst>
      </c:doughnutChart>
      <c:spPr>
        <a:noFill/>
        <a:ln>
          <a:noFill/>
        </a:ln>
        <a:effectLst/>
      </c:spPr>
    </c:plotArea>
    <c:plotVisOnly val="0"/>
    <c:dispBlanksAs val="zero"/>
    <c:showDLblsOverMax val="0"/>
    <c:extLst/>
  </c:chart>
  <c:spPr>
    <a:no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289023301434805"/>
          <c:y val="0.1893338133471473"/>
          <c:w val="0.36361381432522538"/>
          <c:h val="0.66662497681043176"/>
        </c:manualLayout>
      </c:layout>
      <c:doughnutChart>
        <c:varyColors val="1"/>
        <c:ser>
          <c:idx val="0"/>
          <c:order val="0"/>
          <c:tx>
            <c:v>12</c:v>
          </c:tx>
          <c:dPt>
            <c:idx val="0"/>
            <c:bubble3D val="0"/>
            <c:spPr>
              <a:solidFill>
                <a:srgbClr val="469067"/>
              </a:solidFill>
              <a:ln w="19050">
                <a:solidFill>
                  <a:schemeClr val="lt1"/>
                </a:solidFill>
              </a:ln>
              <a:effectLst/>
            </c:spPr>
            <c:extLst>
              <c:ext xmlns:c16="http://schemas.microsoft.com/office/drawing/2014/chart" uri="{C3380CC4-5D6E-409C-BE32-E72D297353CC}">
                <c16:uniqueId val="{00000001-4201-442D-AF61-48EA87F7FFCC}"/>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3-4201-442D-AF61-48EA87F7FFCC}"/>
              </c:ext>
            </c:extLst>
          </c:dPt>
          <c:dPt>
            <c:idx val="2"/>
            <c:bubble3D val="0"/>
            <c:spPr>
              <a:solidFill>
                <a:srgbClr val="33CC33"/>
              </a:solidFill>
              <a:ln w="19050">
                <a:solidFill>
                  <a:schemeClr val="lt1"/>
                </a:solidFill>
              </a:ln>
              <a:effectLst/>
            </c:spPr>
            <c:extLst>
              <c:ext xmlns:c16="http://schemas.microsoft.com/office/drawing/2014/chart" uri="{C3380CC4-5D6E-409C-BE32-E72D297353CC}">
                <c16:uniqueId val="{00000005-4201-442D-AF61-48EA87F7FFCC}"/>
              </c:ext>
            </c:extLst>
          </c:dPt>
          <c:dPt>
            <c:idx val="3"/>
            <c:bubble3D val="0"/>
            <c:spPr>
              <a:solidFill>
                <a:srgbClr val="92D050"/>
              </a:solidFill>
              <a:ln w="19050">
                <a:solidFill>
                  <a:schemeClr val="lt1"/>
                </a:solidFill>
              </a:ln>
              <a:effectLst/>
            </c:spPr>
            <c:extLst>
              <c:ext xmlns:c16="http://schemas.microsoft.com/office/drawing/2014/chart" uri="{C3380CC4-5D6E-409C-BE32-E72D297353CC}">
                <c16:uniqueId val="{00000007-4201-442D-AF61-48EA87F7FFCC}"/>
              </c:ext>
            </c:extLst>
          </c:dPt>
          <c:dPt>
            <c:idx val="4"/>
            <c:bubble3D val="0"/>
            <c:spPr>
              <a:solidFill>
                <a:srgbClr val="B4F991"/>
              </a:solidFill>
              <a:ln w="19050">
                <a:solidFill>
                  <a:schemeClr val="lt1"/>
                </a:solidFill>
              </a:ln>
              <a:effectLst/>
            </c:spPr>
            <c:extLst>
              <c:ext xmlns:c16="http://schemas.microsoft.com/office/drawing/2014/chart" uri="{C3380CC4-5D6E-409C-BE32-E72D297353CC}">
                <c16:uniqueId val="{00000009-4201-442D-AF61-48EA87F7FFCC}"/>
              </c:ext>
            </c:extLst>
          </c:dPt>
          <c:dPt>
            <c:idx val="5"/>
            <c:bubble3D val="0"/>
            <c:spPr>
              <a:solidFill>
                <a:srgbClr val="BEE3A7"/>
              </a:solidFill>
              <a:ln w="19050">
                <a:solidFill>
                  <a:schemeClr val="lt1"/>
                </a:solidFill>
              </a:ln>
              <a:effectLst/>
            </c:spPr>
            <c:extLst>
              <c:ext xmlns:c16="http://schemas.microsoft.com/office/drawing/2014/chart" uri="{C3380CC4-5D6E-409C-BE32-E72D297353CC}">
                <c16:uniqueId val="{0000000B-4201-442D-AF61-48EA87F7FFCC}"/>
              </c:ext>
            </c:extLst>
          </c:dPt>
          <c:dPt>
            <c:idx val="6"/>
            <c:bubble3D val="0"/>
            <c:spPr>
              <a:solidFill>
                <a:srgbClr val="7030A0"/>
              </a:solidFill>
              <a:ln w="19050">
                <a:solidFill>
                  <a:schemeClr val="lt1"/>
                </a:solidFill>
              </a:ln>
              <a:effectLst/>
            </c:spPr>
            <c:extLst>
              <c:ext xmlns:c16="http://schemas.microsoft.com/office/drawing/2014/chart" uri="{C3380CC4-5D6E-409C-BE32-E72D297353CC}">
                <c16:uniqueId val="{0000000D-4201-442D-AF61-48EA87F7FFCC}"/>
              </c:ext>
            </c:extLst>
          </c:dPt>
          <c:dPt>
            <c:idx val="7"/>
            <c:bubble3D val="0"/>
            <c:spPr>
              <a:solidFill>
                <a:srgbClr val="9900CC"/>
              </a:solidFill>
              <a:ln w="19050">
                <a:solidFill>
                  <a:schemeClr val="lt1"/>
                </a:solidFill>
              </a:ln>
              <a:effectLst/>
            </c:spPr>
            <c:extLst>
              <c:ext xmlns:c16="http://schemas.microsoft.com/office/drawing/2014/chart" uri="{C3380CC4-5D6E-409C-BE32-E72D297353CC}">
                <c16:uniqueId val="{0000000F-4201-442D-AF61-48EA87F7FFC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6-B1F3-42C4-996B-D17C617BBD10}"/>
              </c:ext>
            </c:extLst>
          </c:dPt>
          <c:dPt>
            <c:idx val="9"/>
            <c:bubble3D val="0"/>
            <c:spPr>
              <a:solidFill>
                <a:srgbClr val="E67AE6"/>
              </a:solidFill>
              <a:ln w="19050">
                <a:solidFill>
                  <a:schemeClr val="bg1"/>
                </a:solidFill>
              </a:ln>
              <a:effectLst/>
            </c:spPr>
            <c:extLst>
              <c:ext xmlns:c16="http://schemas.microsoft.com/office/drawing/2014/chart" uri="{C3380CC4-5D6E-409C-BE32-E72D297353CC}">
                <c16:uniqueId val="{00000014-B1F3-42C4-996B-D17C617BBD10}"/>
              </c:ext>
            </c:extLst>
          </c:dPt>
          <c:dPt>
            <c:idx val="10"/>
            <c:bubble3D val="0"/>
            <c:spPr>
              <a:solidFill>
                <a:srgbClr val="FFCCFF"/>
              </a:solidFill>
              <a:ln w="19050">
                <a:solidFill>
                  <a:schemeClr val="lt1"/>
                </a:solidFill>
              </a:ln>
              <a:effectLst/>
            </c:spPr>
            <c:extLst>
              <c:ext xmlns:c16="http://schemas.microsoft.com/office/drawing/2014/chart" uri="{C3380CC4-5D6E-409C-BE32-E72D297353CC}">
                <c16:uniqueId val="{00000015-B1F3-42C4-996B-D17C617BBD10}"/>
              </c:ext>
            </c:extLst>
          </c:dPt>
          <c:dLbls>
            <c:dLbl>
              <c:idx val="0"/>
              <c:layout>
                <c:manualLayout>
                  <c:x val="0.22487509354333127"/>
                  <c:y val="-3.6126947498765778E-2"/>
                </c:manualLayout>
              </c:layout>
              <c:tx>
                <c:rich>
                  <a:bodyPr/>
                  <a:lstStyle/>
                  <a:p>
                    <a:fld id="{FD47FA6C-9BAB-40FC-9698-CE546C183747}" type="CATEGORYNAME">
                      <a:rPr lang="en-US" sz="1800" b="1">
                        <a:solidFill>
                          <a:srgbClr val="469067"/>
                        </a:solidFill>
                      </a:rPr>
                      <a:pPr/>
                      <a:t>[NOM DE CATÉGORIE]</a:t>
                    </a:fld>
                    <a:endParaRPr lang="en-US" sz="1600" b="1">
                      <a:solidFill>
                        <a:srgbClr val="469067"/>
                      </a:solidFill>
                    </a:endParaRPr>
                  </a:p>
                  <a:p>
                    <a:r>
                      <a:rPr lang="en-US" sz="1600" b="1">
                        <a:solidFill>
                          <a:sysClr val="windowText" lastClr="000000"/>
                        </a:solidFill>
                      </a:rPr>
                      <a:t>12</a:t>
                    </a:r>
                    <a:r>
                      <a:rPr lang="en-US" sz="1100" b="1">
                        <a:solidFill>
                          <a:sysClr val="windowText" lastClr="000000"/>
                        </a:solidFill>
                      </a:rPr>
                      <a:t>%</a:t>
                    </a:r>
                  </a:p>
                </c:rich>
              </c:tx>
              <c:showLegendKey val="0"/>
              <c:showVal val="0"/>
              <c:showCatName val="1"/>
              <c:showSerName val="0"/>
              <c:showPercent val="1"/>
              <c:showBubbleSize val="0"/>
              <c:extLst>
                <c:ext xmlns:c15="http://schemas.microsoft.com/office/drawing/2012/chart" uri="{CE6537A1-D6FC-4f65-9D91-7224C49458BB}">
                  <c15:layout>
                    <c:manualLayout>
                      <c:w val="0.27521433903615306"/>
                      <c:h val="0.18811973986665934"/>
                    </c:manualLayout>
                  </c15:layout>
                  <c15:dlblFieldTable/>
                  <c15:showDataLabelsRange val="0"/>
                </c:ext>
                <c:ext xmlns:c16="http://schemas.microsoft.com/office/drawing/2014/chart" uri="{C3380CC4-5D6E-409C-BE32-E72D297353CC}">
                  <c16:uniqueId val="{00000001-4201-442D-AF61-48EA87F7FFCC}"/>
                </c:ext>
              </c:extLst>
            </c:dLbl>
            <c:dLbl>
              <c:idx val="1"/>
              <c:layout>
                <c:manualLayout>
                  <c:x val="0.24098722005931714"/>
                  <c:y val="3.7892633698853505E-2"/>
                </c:manualLayout>
              </c:layout>
              <c:tx>
                <c:rich>
                  <a:bodyPr/>
                  <a:lstStyle/>
                  <a:p>
                    <a:fld id="{EA0182E1-CBB3-4C5A-AFCD-683B34EA3E95}" type="CATEGORYNAME">
                      <a:rPr lang="en-US" sz="1800" b="1">
                        <a:solidFill>
                          <a:srgbClr val="00B050"/>
                        </a:solidFill>
                      </a:rPr>
                      <a:pPr/>
                      <a:t>[NOM DE CATÉGORIE]</a:t>
                    </a:fld>
                    <a:endParaRPr lang="en-US" sz="1600" b="1">
                      <a:solidFill>
                        <a:srgbClr val="00B050"/>
                      </a:solidFill>
                    </a:endParaRPr>
                  </a:p>
                  <a:p>
                    <a:r>
                      <a:rPr lang="en-US" sz="1600" b="1">
                        <a:solidFill>
                          <a:sysClr val="windowText" lastClr="000000"/>
                        </a:solidFill>
                      </a:rPr>
                      <a:t>53%</a:t>
                    </a:r>
                  </a:p>
                </c:rich>
              </c:tx>
              <c:showLegendKey val="0"/>
              <c:showVal val="0"/>
              <c:showCatName val="1"/>
              <c:showSerName val="0"/>
              <c:showPercent val="1"/>
              <c:showBubbleSize val="0"/>
              <c:extLst>
                <c:ext xmlns:c15="http://schemas.microsoft.com/office/drawing/2012/chart" uri="{CE6537A1-D6FC-4f65-9D91-7224C49458BB}">
                  <c15:layout>
                    <c:manualLayout>
                      <c:w val="0.17532693622403378"/>
                      <c:h val="0.15791469528872867"/>
                    </c:manualLayout>
                  </c15:layout>
                  <c15:dlblFieldTable/>
                  <c15:showDataLabelsRange val="0"/>
                </c:ext>
                <c:ext xmlns:c16="http://schemas.microsoft.com/office/drawing/2014/chart" uri="{C3380CC4-5D6E-409C-BE32-E72D297353CC}">
                  <c16:uniqueId val="{00000003-4201-442D-AF61-48EA87F7FFCC}"/>
                </c:ext>
              </c:extLst>
            </c:dLbl>
            <c:dLbl>
              <c:idx val="2"/>
              <c:layout>
                <c:manualLayout>
                  <c:x val="0.14542825722173602"/>
                  <c:y val="0.31972418585843415"/>
                </c:manualLayout>
              </c:layout>
              <c:tx>
                <c:rich>
                  <a:bodyPr rot="0" spcFirstLastPara="1" vertOverflow="clip" horzOverflow="clip" vert="horz" wrap="square" lIns="38100" tIns="19050" rIns="38100" bIns="19050" anchor="ctr" anchorCtr="1">
                    <a:noAutofit/>
                  </a:bodyPr>
                  <a:lstStyle/>
                  <a:p>
                    <a:pPr>
                      <a:defRPr sz="1800" b="0" i="0" u="none" strike="noStrike" kern="1200" baseline="0">
                        <a:solidFill>
                          <a:schemeClr val="dk1">
                            <a:lumMod val="65000"/>
                            <a:lumOff val="35000"/>
                          </a:schemeClr>
                        </a:solidFill>
                        <a:latin typeface="+mn-lt"/>
                        <a:ea typeface="+mn-ea"/>
                        <a:cs typeface="+mn-cs"/>
                      </a:defRPr>
                    </a:pPr>
                    <a:fld id="{210E841A-545F-46AD-821F-82883983CFDB}" type="CATEGORYNAME">
                      <a:rPr lang="en-US" sz="1800" b="1">
                        <a:solidFill>
                          <a:srgbClr val="33CC33"/>
                        </a:solidFill>
                      </a:rPr>
                      <a:pPr>
                        <a:defRPr sz="1800"/>
                      </a:pPr>
                      <a:t>[NOM DE CATÉGORIE]</a:t>
                    </a:fld>
                    <a:r>
                      <a:rPr lang="en-US" sz="1800" baseline="0">
                        <a:solidFill>
                          <a:srgbClr val="33CC33"/>
                        </a:solidFill>
                      </a:rPr>
                      <a:t>
</a:t>
                    </a:r>
                    <a:fld id="{2FD33FF4-DC7C-4F27-BF25-EA82B6062B47}" type="PERCENTAGE">
                      <a:rPr lang="en-US" sz="1800" b="1" baseline="0">
                        <a:solidFill>
                          <a:sysClr val="windowText" lastClr="000000"/>
                        </a:solidFill>
                      </a:rPr>
                      <a:pPr>
                        <a:defRPr sz="1800"/>
                      </a:pPr>
                      <a:t>[POURCENTAGE]</a:t>
                    </a:fld>
                    <a:endParaRPr lang="en-US" sz="1800" baseline="0">
                      <a:solidFill>
                        <a:srgbClr val="33CC33"/>
                      </a:solidFill>
                    </a:endParaRPr>
                  </a:p>
                </c:rich>
              </c:tx>
              <c:spPr>
                <a:noFill/>
                <a:ln>
                  <a:noFill/>
                </a:ln>
                <a:effectLst/>
              </c:spPr>
              <c:txPr>
                <a:bodyPr rot="0" spcFirstLastPara="1" vertOverflow="clip" horzOverflow="clip" vert="horz" wrap="square" lIns="38100" tIns="19050" rIns="38100" bIns="19050" anchor="ctr" anchorCtr="1">
                  <a:noAutofit/>
                </a:bodyPr>
                <a:lstStyle/>
                <a:p>
                  <a:pPr>
                    <a:defRPr sz="18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32307768500435369"/>
                      <c:h val="0.12085024418812101"/>
                    </c:manualLayout>
                  </c15:layout>
                  <c15:dlblFieldTable/>
                  <c15:showDataLabelsRange val="0"/>
                </c:ext>
                <c:ext xmlns:c16="http://schemas.microsoft.com/office/drawing/2014/chart" uri="{C3380CC4-5D6E-409C-BE32-E72D297353CC}">
                  <c16:uniqueId val="{00000005-4201-442D-AF61-48EA87F7FFCC}"/>
                </c:ext>
              </c:extLst>
            </c:dLbl>
            <c:dLbl>
              <c:idx val="3"/>
              <c:layout>
                <c:manualLayout>
                  <c:x val="-0.22487509354333127"/>
                  <c:y val="0.16799070767566857"/>
                </c:manualLayout>
              </c:layout>
              <c:tx>
                <c:rich>
                  <a:bodyPr rot="0" spcFirstLastPara="1" vertOverflow="clip" horzOverflow="clip" vert="horz" wrap="square" lIns="38100" tIns="19050" rIns="38100" bIns="19050" anchor="ctr" anchorCtr="1">
                    <a:noAutofit/>
                  </a:bodyPr>
                  <a:lstStyle/>
                  <a:p>
                    <a:pPr>
                      <a:defRPr sz="1800" b="0" i="0" u="none" strike="noStrike" kern="1200" baseline="0">
                        <a:solidFill>
                          <a:schemeClr val="dk1">
                            <a:lumMod val="65000"/>
                            <a:lumOff val="35000"/>
                          </a:schemeClr>
                        </a:solidFill>
                        <a:latin typeface="+mn-lt"/>
                        <a:ea typeface="+mn-ea"/>
                        <a:cs typeface="+mn-cs"/>
                      </a:defRPr>
                    </a:pPr>
                    <a:fld id="{63B06594-DF4C-4401-88AD-F1BEED117ACF}" type="CATEGORYNAME">
                      <a:rPr lang="en-US" sz="1800" b="1">
                        <a:solidFill>
                          <a:srgbClr val="92D050"/>
                        </a:solidFill>
                      </a:rPr>
                      <a:pPr>
                        <a:defRPr sz="1800"/>
                      </a:pPr>
                      <a:t>[NOM DE CATÉGORIE]</a:t>
                    </a:fld>
                    <a:r>
                      <a:rPr lang="en-US" sz="1800" baseline="0"/>
                      <a:t>
</a:t>
                    </a:r>
                    <a:fld id="{51427703-89F2-4411-BAF7-EEBCA66C566E}" type="PERCENTAGE">
                      <a:rPr lang="en-US" sz="1800" b="1" baseline="0">
                        <a:solidFill>
                          <a:sysClr val="windowText" lastClr="000000"/>
                        </a:solidFill>
                      </a:rPr>
                      <a:pPr>
                        <a:defRPr sz="1800"/>
                      </a:pPr>
                      <a:t>[POURCENTAGE]</a:t>
                    </a:fld>
                    <a:endParaRPr lang="en-US" sz="1800" baseline="0"/>
                  </a:p>
                </c:rich>
              </c:tx>
              <c:spPr>
                <a:noFill/>
                <a:ln>
                  <a:noFill/>
                </a:ln>
                <a:effectLst/>
              </c:spPr>
              <c:txPr>
                <a:bodyPr rot="0" spcFirstLastPara="1" vertOverflow="clip" horzOverflow="clip" vert="horz" wrap="square" lIns="38100" tIns="19050" rIns="38100" bIns="19050" anchor="ctr" anchorCtr="1">
                  <a:noAutofit/>
                </a:bodyPr>
                <a:lstStyle/>
                <a:p>
                  <a:pPr>
                    <a:defRPr sz="18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0666024809624298"/>
                      <c:h val="0.13640736549261695"/>
                    </c:manualLayout>
                  </c15:layout>
                  <c15:dlblFieldTable/>
                  <c15:showDataLabelsRange val="0"/>
                </c:ext>
                <c:ext xmlns:c16="http://schemas.microsoft.com/office/drawing/2014/chart" uri="{C3380CC4-5D6E-409C-BE32-E72D297353CC}">
                  <c16:uniqueId val="{00000007-4201-442D-AF61-48EA87F7FFCC}"/>
                </c:ext>
              </c:extLst>
            </c:dLbl>
            <c:dLbl>
              <c:idx val="4"/>
              <c:layout>
                <c:manualLayout>
                  <c:x val="-0.16966618522820123"/>
                  <c:y val="0.37752741564234477"/>
                </c:manualLayout>
              </c:layout>
              <c:tx>
                <c:rich>
                  <a:bodyPr rot="0" spcFirstLastPara="1" vertOverflow="clip" horzOverflow="clip" vert="horz" wrap="square" lIns="38100" tIns="19050" rIns="38100" bIns="19050" anchor="ctr" anchorCtr="1">
                    <a:noAutofit/>
                  </a:bodyPr>
                  <a:lstStyle/>
                  <a:p>
                    <a:pPr>
                      <a:defRPr sz="1800" b="0" i="0" u="none" strike="noStrike" kern="1200" baseline="0">
                        <a:solidFill>
                          <a:schemeClr val="dk1">
                            <a:lumMod val="65000"/>
                            <a:lumOff val="35000"/>
                          </a:schemeClr>
                        </a:solidFill>
                        <a:latin typeface="+mn-lt"/>
                        <a:ea typeface="+mn-ea"/>
                        <a:cs typeface="+mn-cs"/>
                      </a:defRPr>
                    </a:pPr>
                    <a:fld id="{0BFD128F-06FA-4419-897E-B2D96E1F63EE}" type="CATEGORYNAME">
                      <a:rPr lang="en-US" sz="1800" b="1">
                        <a:solidFill>
                          <a:srgbClr val="B4F991"/>
                        </a:solidFill>
                      </a:rPr>
                      <a:pPr>
                        <a:defRPr sz="1800"/>
                      </a:pPr>
                      <a:t>[NOM DE CATÉGORIE]</a:t>
                    </a:fld>
                    <a:r>
                      <a:rPr lang="en-US" sz="1800" baseline="0"/>
                      <a:t>
</a:t>
                    </a:r>
                    <a:r>
                      <a:rPr lang="en-US" sz="1800" b="1" baseline="0">
                        <a:solidFill>
                          <a:sysClr val="windowText" lastClr="000000"/>
                        </a:solidFill>
                      </a:rPr>
                      <a:t>0,1%</a:t>
                    </a:r>
                  </a:p>
                </c:rich>
              </c:tx>
              <c:spPr>
                <a:noFill/>
                <a:ln>
                  <a:noFill/>
                </a:ln>
                <a:effectLst/>
              </c:spPr>
              <c:txPr>
                <a:bodyPr rot="0" spcFirstLastPara="1" vertOverflow="clip" horzOverflow="clip" vert="horz" wrap="square" lIns="38100" tIns="19050" rIns="38100" bIns="19050" anchor="ctr" anchorCtr="1">
                  <a:noAutofit/>
                </a:bodyPr>
                <a:lstStyle/>
                <a:p>
                  <a:pPr>
                    <a:defRPr sz="18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6996829118905077"/>
                      <c:h val="0.13634359525057033"/>
                    </c:manualLayout>
                  </c15:layout>
                  <c15:dlblFieldTable/>
                  <c15:showDataLabelsRange val="0"/>
                </c:ext>
                <c:ext xmlns:c16="http://schemas.microsoft.com/office/drawing/2014/chart" uri="{C3380CC4-5D6E-409C-BE32-E72D297353CC}">
                  <c16:uniqueId val="{00000009-4201-442D-AF61-48EA87F7FFCC}"/>
                </c:ext>
              </c:extLst>
            </c:dLbl>
            <c:dLbl>
              <c:idx val="5"/>
              <c:layout>
                <c:manualLayout>
                  <c:x val="-0.22352853609696402"/>
                  <c:y val="5.4190599038594543E-2"/>
                </c:manualLayout>
              </c:layout>
              <c:tx>
                <c:rich>
                  <a:bodyPr rot="0" spcFirstLastPara="1" vertOverflow="clip" horzOverflow="clip" vert="horz" wrap="square" lIns="38100" tIns="19050" rIns="38100" bIns="19050" anchor="ctr" anchorCtr="1">
                    <a:noAutofit/>
                  </a:bodyPr>
                  <a:lstStyle/>
                  <a:p>
                    <a:pPr>
                      <a:defRPr sz="1800" b="0" i="0" u="none" strike="noStrike" kern="1200" baseline="0">
                        <a:solidFill>
                          <a:schemeClr val="dk1">
                            <a:lumMod val="65000"/>
                            <a:lumOff val="35000"/>
                          </a:schemeClr>
                        </a:solidFill>
                        <a:latin typeface="+mn-lt"/>
                        <a:ea typeface="+mn-ea"/>
                        <a:cs typeface="+mn-cs"/>
                      </a:defRPr>
                    </a:pPr>
                    <a:fld id="{BD044559-3EB5-4F1B-9EE8-68151CF8B1FE}" type="CATEGORYNAME">
                      <a:rPr lang="en-US" sz="1800" b="1">
                        <a:solidFill>
                          <a:srgbClr val="BEE3A7"/>
                        </a:solidFill>
                      </a:rPr>
                      <a:pPr>
                        <a:defRPr sz="1800"/>
                      </a:pPr>
                      <a:t>[NOM DE CATÉGORIE]</a:t>
                    </a:fld>
                    <a:r>
                      <a:rPr lang="en-US" sz="1800" baseline="0"/>
                      <a:t>
</a:t>
                    </a:r>
                    <a:r>
                      <a:rPr lang="en-US" sz="1800" b="1" baseline="0">
                        <a:solidFill>
                          <a:sysClr val="windowText" lastClr="000000"/>
                        </a:solidFill>
                      </a:rPr>
                      <a:t>0,4%</a:t>
                    </a:r>
                  </a:p>
                </c:rich>
              </c:tx>
              <c:spPr>
                <a:noFill/>
                <a:ln>
                  <a:noFill/>
                </a:ln>
                <a:effectLst/>
              </c:spPr>
              <c:txPr>
                <a:bodyPr rot="0" spcFirstLastPara="1" vertOverflow="clip" horzOverflow="clip" vert="horz" wrap="square" lIns="38100" tIns="19050" rIns="38100" bIns="19050" anchor="ctr" anchorCtr="1">
                  <a:noAutofit/>
                </a:bodyPr>
                <a:lstStyle/>
                <a:p>
                  <a:pPr>
                    <a:defRPr sz="18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193737367313513"/>
                      <c:h val="0.12966299503318796"/>
                    </c:manualLayout>
                  </c15:layout>
                  <c15:dlblFieldTable/>
                  <c15:showDataLabelsRange val="0"/>
                </c:ext>
                <c:ext xmlns:c16="http://schemas.microsoft.com/office/drawing/2014/chart" uri="{C3380CC4-5D6E-409C-BE32-E72D297353CC}">
                  <c16:uniqueId val="{0000000B-4201-442D-AF61-48EA87F7FFCC}"/>
                </c:ext>
              </c:extLst>
            </c:dLbl>
            <c:dLbl>
              <c:idx val="6"/>
              <c:layout>
                <c:manualLayout>
                  <c:x val="-0.22352848308289133"/>
                  <c:y val="-5.5996807736985128E-2"/>
                </c:manualLayout>
              </c:layout>
              <c:tx>
                <c:rich>
                  <a:bodyPr rot="0" spcFirstLastPara="1" vertOverflow="clip" horzOverflow="clip" vert="horz" wrap="square" lIns="38100" tIns="19050" rIns="38100" bIns="19050" anchor="ctr" anchorCtr="1">
                    <a:noAutofit/>
                  </a:bodyPr>
                  <a:lstStyle/>
                  <a:p>
                    <a:pPr>
                      <a:defRPr sz="1800" b="0" i="0" u="none" strike="noStrike" kern="1200" baseline="0">
                        <a:solidFill>
                          <a:schemeClr val="dk1">
                            <a:lumMod val="65000"/>
                            <a:lumOff val="35000"/>
                          </a:schemeClr>
                        </a:solidFill>
                        <a:latin typeface="+mn-lt"/>
                        <a:ea typeface="+mn-ea"/>
                        <a:cs typeface="+mn-cs"/>
                      </a:defRPr>
                    </a:pPr>
                    <a:fld id="{3F216983-35B2-4E86-823D-08817D95D0C0}" type="CATEGORYNAME">
                      <a:rPr lang="en-US" sz="1800" b="1">
                        <a:solidFill>
                          <a:srgbClr val="7030A0"/>
                        </a:solidFill>
                      </a:rPr>
                      <a:pPr>
                        <a:defRPr sz="1800"/>
                      </a:pPr>
                      <a:t>[NOM DE CATÉGORIE]</a:t>
                    </a:fld>
                    <a:r>
                      <a:rPr lang="en-US" sz="1800" baseline="0"/>
                      <a:t>
</a:t>
                    </a:r>
                    <a:fld id="{CC7288D7-286C-4EE6-8F71-29A894DC6E74}" type="PERCENTAGE">
                      <a:rPr lang="en-US" sz="1800" b="1" baseline="0">
                        <a:solidFill>
                          <a:sysClr val="windowText" lastClr="000000"/>
                        </a:solidFill>
                      </a:rPr>
                      <a:pPr>
                        <a:defRPr sz="1800"/>
                      </a:pPr>
                      <a:t>[POURCENTAGE]</a:t>
                    </a:fld>
                    <a:endParaRPr lang="en-US" sz="1800" baseline="0"/>
                  </a:p>
                </c:rich>
              </c:tx>
              <c:spPr>
                <a:noFill/>
                <a:ln>
                  <a:noFill/>
                </a:ln>
                <a:effectLst/>
              </c:spPr>
              <c:txPr>
                <a:bodyPr rot="0" spcFirstLastPara="1" vertOverflow="clip" horzOverflow="clip" vert="horz" wrap="square" lIns="38100" tIns="19050" rIns="38100" bIns="19050" anchor="ctr" anchorCtr="1">
                  <a:noAutofit/>
                </a:bodyPr>
                <a:lstStyle/>
                <a:p>
                  <a:pPr>
                    <a:defRPr sz="18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2336235012646674"/>
                      <c:h val="0.12415131818280911"/>
                    </c:manualLayout>
                  </c15:layout>
                  <c15:dlblFieldTable/>
                  <c15:showDataLabelsRange val="0"/>
                </c:ext>
                <c:ext xmlns:c16="http://schemas.microsoft.com/office/drawing/2014/chart" uri="{C3380CC4-5D6E-409C-BE32-E72D297353CC}">
                  <c16:uniqueId val="{0000000D-4201-442D-AF61-48EA87F7FFCC}"/>
                </c:ext>
              </c:extLst>
            </c:dLbl>
            <c:dLbl>
              <c:idx val="7"/>
              <c:layout>
                <c:manualLayout>
                  <c:x val="-0.3016288679862647"/>
                  <c:y val="-0.13366989775911503"/>
                </c:manualLayout>
              </c:layout>
              <c:tx>
                <c:rich>
                  <a:bodyPr rot="0" spcFirstLastPara="1" vertOverflow="clip" horzOverflow="clip" vert="horz" wrap="square" lIns="38100" tIns="19050" rIns="38100" bIns="19050" anchor="ctr" anchorCtr="1">
                    <a:noAutofit/>
                  </a:bodyPr>
                  <a:lstStyle/>
                  <a:p>
                    <a:pPr>
                      <a:defRPr sz="1800" b="0" i="0" u="none" strike="noStrike" kern="1200" baseline="0">
                        <a:solidFill>
                          <a:schemeClr val="dk1">
                            <a:lumMod val="65000"/>
                            <a:lumOff val="35000"/>
                          </a:schemeClr>
                        </a:solidFill>
                        <a:latin typeface="+mn-lt"/>
                        <a:ea typeface="+mn-ea"/>
                        <a:cs typeface="+mn-cs"/>
                      </a:defRPr>
                    </a:pPr>
                    <a:fld id="{05E1B31E-0154-4E32-85A2-1DA97C887846}" type="CATEGORYNAME">
                      <a:rPr lang="en-US" sz="1800" b="1">
                        <a:solidFill>
                          <a:srgbClr val="9900CC"/>
                        </a:solidFill>
                      </a:rPr>
                      <a:pPr>
                        <a:defRPr sz="1800"/>
                      </a:pPr>
                      <a:t>[NOM DE CATÉGORIE]</a:t>
                    </a:fld>
                    <a:r>
                      <a:rPr lang="en-US" sz="1800" baseline="0"/>
                      <a:t>
</a:t>
                    </a:r>
                    <a:r>
                      <a:rPr lang="en-US" sz="1800" b="1" baseline="0">
                        <a:solidFill>
                          <a:sysClr val="windowText" lastClr="000000"/>
                        </a:solidFill>
                      </a:rPr>
                      <a:t>0,3%</a:t>
                    </a:r>
                  </a:p>
                </c:rich>
              </c:tx>
              <c:spPr>
                <a:noFill/>
                <a:ln>
                  <a:noFill/>
                </a:ln>
                <a:effectLst/>
              </c:spPr>
              <c:txPr>
                <a:bodyPr rot="0" spcFirstLastPara="1" vertOverflow="clip" horzOverflow="clip" vert="horz" wrap="square" lIns="38100" tIns="19050" rIns="38100" bIns="19050" anchor="ctr" anchorCtr="1">
                  <a:noAutofit/>
                </a:bodyPr>
                <a:lstStyle/>
                <a:p>
                  <a:pPr>
                    <a:defRPr sz="18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3931680370692865"/>
                      <c:h val="0.14131322504355284"/>
                    </c:manualLayout>
                  </c15:layout>
                  <c15:dlblFieldTable/>
                  <c15:showDataLabelsRange val="0"/>
                </c:ext>
                <c:ext xmlns:c16="http://schemas.microsoft.com/office/drawing/2014/chart" uri="{C3380CC4-5D6E-409C-BE32-E72D297353CC}">
                  <c16:uniqueId val="{0000000F-4201-442D-AF61-48EA87F7FFCC}"/>
                </c:ext>
              </c:extLst>
            </c:dLbl>
            <c:dLbl>
              <c:idx val="8"/>
              <c:layout>
                <c:manualLayout>
                  <c:x val="-0.10099180847754403"/>
                  <c:y val="-0.2113430588974233"/>
                </c:manualLayout>
              </c:layout>
              <c:tx>
                <c:rich>
                  <a:bodyPr/>
                  <a:lstStyle/>
                  <a:p>
                    <a:fld id="{83980DB8-19C3-4237-9EA2-A231E8DF38F4}" type="CATEGORYNAME">
                      <a:rPr lang="en-US" b="1">
                        <a:solidFill>
                          <a:srgbClr val="990099"/>
                        </a:solidFill>
                      </a:rPr>
                      <a:pPr/>
                      <a:t>[NOM DE CATÉGORIE]</a:t>
                    </a:fld>
                    <a:r>
                      <a:rPr lang="en-US" baseline="0"/>
                      <a:t>
</a:t>
                    </a:r>
                    <a:r>
                      <a:rPr lang="en-US" b="1" baseline="0">
                        <a:solidFill>
                          <a:sysClr val="windowText" lastClr="000000"/>
                        </a:solidFill>
                      </a:rPr>
                      <a:t>0,2%</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6-B1F3-42C4-996B-D17C617BBD10}"/>
                </c:ext>
              </c:extLst>
            </c:dLbl>
            <c:dLbl>
              <c:idx val="9"/>
              <c:layout>
                <c:manualLayout>
                  <c:x val="0.10233836592391124"/>
                  <c:y val="-0.23843832285863142"/>
                </c:manualLayout>
              </c:layout>
              <c:tx>
                <c:rich>
                  <a:bodyPr/>
                  <a:lstStyle/>
                  <a:p>
                    <a:fld id="{F697F9C4-2A3B-49AC-ADDD-C72E5C283D42}" type="CATEGORYNAME">
                      <a:rPr lang="en-US" b="1">
                        <a:solidFill>
                          <a:srgbClr val="E67AE6"/>
                        </a:solidFill>
                      </a:rPr>
                      <a:pPr/>
                      <a:t>[NOM DE CATÉGORIE]</a:t>
                    </a:fld>
                    <a:r>
                      <a:rPr lang="en-US" baseline="0"/>
                      <a:t>
</a:t>
                    </a:r>
                    <a:fld id="{DADA3ABB-AD71-4910-9F21-E83BBE5FED75}" type="PERCENTAGE">
                      <a:rPr lang="en-US" b="1" baseline="0">
                        <a:solidFill>
                          <a:sysClr val="windowText" lastClr="000000"/>
                        </a:solidFill>
                      </a:rPr>
                      <a:pPr/>
                      <a:t>[POURCENTAGE]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4-B1F3-42C4-996B-D17C617BBD10}"/>
                </c:ext>
              </c:extLst>
            </c:dLbl>
            <c:dLbl>
              <c:idx val="10"/>
              <c:layout>
                <c:manualLayout>
                  <c:x val="0.27497326262463323"/>
                  <c:y val="-0.20411761997597039"/>
                </c:manualLayout>
              </c:layout>
              <c:tx>
                <c:rich>
                  <a:bodyPr/>
                  <a:lstStyle/>
                  <a:p>
                    <a:fld id="{5480AEA2-E46E-4D30-917D-7001155FBDCB}" type="CATEGORYNAME">
                      <a:rPr lang="en-US" b="1">
                        <a:solidFill>
                          <a:srgbClr val="FFCCFF"/>
                        </a:solidFill>
                      </a:rPr>
                      <a:pPr/>
                      <a:t>[NOM DE CATÉGORIE]</a:t>
                    </a:fld>
                    <a:r>
                      <a:rPr lang="en-US" baseline="0"/>
                      <a:t>
</a:t>
                    </a:r>
                    <a:fld id="{21026D71-96FE-4F66-862E-77804DB927B2}" type="PERCENTAGE">
                      <a:rPr lang="en-US" b="1" baseline="0">
                        <a:solidFill>
                          <a:sysClr val="windowText" lastClr="000000"/>
                        </a:solidFill>
                      </a:rPr>
                      <a:pPr/>
                      <a:t>[POURCENTAGE]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5-B1F3-42C4-996B-D17C617BBD10}"/>
                </c:ext>
              </c:extLst>
            </c:dLbl>
            <c:spPr>
              <a:noFill/>
              <a:ln w="6350">
                <a:noFill/>
              </a:ln>
              <a:effectLst/>
            </c:spPr>
            <c:txPr>
              <a:bodyPr rot="0" spcFirstLastPara="1" vertOverflow="clip" horzOverflow="clip" vert="horz" wrap="square" lIns="38100" tIns="19050" rIns="38100" bIns="19050" anchor="ctr" anchorCtr="1">
                <a:spAutoFit/>
              </a:bodyPr>
              <a:lstStyle/>
              <a:p>
                <a:pPr>
                  <a:defRPr sz="18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c:ext xmlns:c15="http://schemas.microsoft.com/office/drawing/2012/chart" uri="{02D57815-91ED-43cb-92C2-25804820EDAC}">
                  <c15:fullRef>
                    <c15:sqref>'Synthèse allocation'!$B$18:$B$57</c15:sqref>
                  </c15:fullRef>
                </c:ext>
              </c:extLst>
              <c:f>('Synthèse allocation'!$B$18,'Synthèse allocation'!$B$23,'Synthèse allocation'!$B$28,'Synthèse allocation'!$B$32,'Synthèse allocation'!$B$35,'Synthèse allocation'!$B$37,'Synthèse allocation'!$B$39,'Synthèse allocation'!$B$44,'Synthèse allocation'!$B$46,'Synthèse allocation'!$B$49,'Synthèse allocation'!$B$54)</c:f>
              <c:strCache>
                <c:ptCount val="11"/>
                <c:pt idx="0">
                  <c:v>Infrastructures de production d'énergie verte</c:v>
                </c:pt>
                <c:pt idx="1">
                  <c:v>Immobilier vert</c:v>
                </c:pt>
                <c:pt idx="2">
                  <c:v>Transport et mobilité durable</c:v>
                </c:pt>
                <c:pt idx="3">
                  <c:v>Réhabilitation de sites</c:v>
                </c:pt>
                <c:pt idx="4">
                  <c:v>Transition alimentaire</c:v>
                </c:pt>
                <c:pt idx="5">
                  <c:v>Centres de données
éco-efficients</c:v>
                </c:pt>
                <c:pt idx="6">
                  <c:v>Accès au numérique</c:v>
                </c:pt>
                <c:pt idx="7">
                  <c:v>Immobilier social</c:v>
                </c:pt>
                <c:pt idx="8">
                  <c:v>Education et insertion professionnelle</c:v>
                </c:pt>
                <c:pt idx="9">
                  <c:v>Santé et médico social</c:v>
                </c:pt>
                <c:pt idx="10">
                  <c:v>Economie Sociale et Solidaire</c:v>
                </c:pt>
              </c:strCache>
            </c:strRef>
          </c:cat>
          <c:val>
            <c:numRef>
              <c:extLst>
                <c:ext xmlns:c15="http://schemas.microsoft.com/office/drawing/2012/chart" uri="{02D57815-91ED-43cb-92C2-25804820EDAC}">
                  <c15:fullRef>
                    <c15:sqref>'Synthèse allocation'!$E$18:$E$57</c15:sqref>
                  </c15:fullRef>
                </c:ext>
              </c:extLst>
              <c:f>('Synthèse allocation'!$E$18,'Synthèse allocation'!$E$23,'Synthèse allocation'!$E$28,'Synthèse allocation'!$E$32,'Synthèse allocation'!$E$35,'Synthèse allocation'!$E$37,'Synthèse allocation'!$E$39,'Synthèse allocation'!$E$44,'Synthèse allocation'!$E$46,'Synthèse allocation'!$E$49,'Synthèse allocation'!$E$54)</c:f>
              <c:numCache>
                <c:formatCode>#\ ##0.00\ \ </c:formatCode>
                <c:ptCount val="11"/>
                <c:pt idx="0">
                  <c:v>226387400.78999999</c:v>
                </c:pt>
                <c:pt idx="1">
                  <c:v>1225691863.2250333</c:v>
                </c:pt>
                <c:pt idx="2">
                  <c:v>101247741.7455339</c:v>
                </c:pt>
                <c:pt idx="3">
                  <c:v>115000000</c:v>
                </c:pt>
                <c:pt idx="4">
                  <c:v>1772498.79</c:v>
                </c:pt>
                <c:pt idx="5">
                  <c:v>8424700</c:v>
                </c:pt>
                <c:pt idx="6">
                  <c:v>430597225.89999998</c:v>
                </c:pt>
                <c:pt idx="7">
                  <c:v>5999872</c:v>
                </c:pt>
                <c:pt idx="8">
                  <c:v>4953935.88</c:v>
                </c:pt>
                <c:pt idx="9">
                  <c:v>95322313.700000003</c:v>
                </c:pt>
                <c:pt idx="10">
                  <c:v>31200000</c:v>
                </c:pt>
              </c:numCache>
            </c:numRef>
          </c:val>
          <c:extLst>
            <c:ext xmlns:c15="http://schemas.microsoft.com/office/drawing/2012/chart" uri="{02D57815-91ED-43cb-92C2-25804820EDAC}">
              <c15:categoryFilterExceptions>
                <c15:categoryFilterException>
                  <c15:sqref>'Synthèse allocation'!$E$27</c15:sqref>
                  <c15:explosion val="40"/>
                </c15:categoryFilterException>
                <c15:categoryFilterException>
                  <c15:sqref>'Synthèse allocation'!$E$47</c15:sqref>
                  <c15:spPr xmlns:c15="http://schemas.microsoft.com/office/drawing/2012/chart">
                    <a:solidFill>
                      <a:srgbClr val="E67AE6"/>
                    </a:solidFill>
                    <a:ln w="19050">
                      <a:solidFill>
                        <a:schemeClr val="lt1"/>
                      </a:solidFill>
                    </a:ln>
                    <a:effectLst/>
                  </c15:spPr>
                  <c15:bubble3D val="0"/>
                  <c15:dLbl>
                    <c:idx val="8"/>
                    <c:tx>
                      <c:rich>
                        <a:bodyPr rot="0" spcFirstLastPara="1" vertOverflow="clip" horzOverflow="clip" vert="horz" wrap="square" lIns="38100" tIns="19050" rIns="38100" bIns="19050" anchor="ctr" anchorCtr="1">
                          <a:noAutofit/>
                        </a:bodyPr>
                        <a:lstStyle/>
                        <a:p>
                          <a:pPr>
                            <a:defRPr sz="1800" b="0" i="0" u="none" strike="noStrike" kern="1200" baseline="0">
                              <a:solidFill>
                                <a:schemeClr val="dk1">
                                  <a:lumMod val="65000"/>
                                  <a:lumOff val="35000"/>
                                </a:schemeClr>
                              </a:solidFill>
                              <a:latin typeface="+mn-lt"/>
                              <a:ea typeface="+mn-ea"/>
                              <a:cs typeface="+mn-cs"/>
                            </a:defRPr>
                          </a:pPr>
                          <a:fld id="{10E63D22-BBDB-4DCE-AB0E-55675D2D49F6}" type="CATEGORYNAME">
                            <a:rPr lang="en-US" sz="1800" b="1">
                              <a:solidFill>
                                <a:srgbClr val="E67AE6"/>
                              </a:solidFill>
                            </a:rPr>
                            <a:pPr>
                              <a:defRPr sz="1800"/>
                            </a:pPr>
                            <a:t>[NOM DE CATÉGORIE]</a:t>
                          </a:fld>
                          <a:r>
                            <a:rPr lang="en-US" sz="1800" baseline="0"/>
                            <a:t>
</a:t>
                          </a:r>
                          <a:fld id="{FE22C379-C256-40AA-A7D5-541C86A887FF}" type="PERCENTAGE">
                            <a:rPr lang="en-US" sz="1800" b="1" baseline="0">
                              <a:solidFill>
                                <a:sysClr val="windowText" lastClr="000000"/>
                              </a:solidFill>
                            </a:rPr>
                            <a:pPr>
                              <a:defRPr sz="1800"/>
                            </a:pPr>
                            <a:t>[POURCENTAGE]</a:t>
                          </a:fld>
                          <a:endParaRPr lang="en-US" sz="1800" baseline="0"/>
                        </a:p>
                      </c:rich>
                    </c:tx>
                    <c:spPr>
                      <a:noFill/>
                      <a:ln>
                        <a:noFill/>
                      </a:ln>
                      <a:effectLst/>
                    </c:spPr>
                    <c:txPr>
                      <a:bodyPr rot="0" spcFirstLastPara="1" vertOverflow="clip" horzOverflow="clip" vert="horz" wrap="square" lIns="38100" tIns="19050" rIns="38100" bIns="19050" anchor="ctr" anchorCtr="1">
                        <a:noAutofit/>
                      </a:bodyPr>
                      <a:lstStyle/>
                      <a:p>
                        <a:pPr>
                          <a:defRPr sz="18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25128264389227506"/>
                            <c:h val="0.11889592212834039"/>
                          </c:manualLayout>
                        </c15:layout>
                        <c15:dlblFieldTable/>
                        <c15:showDataLabelsRange val="0"/>
                      </c:ext>
                      <c:ext xmlns:c16="http://schemas.microsoft.com/office/drawing/2014/chart" uri="{C3380CC4-5D6E-409C-BE32-E72D297353CC}">
                        <c16:uniqueId val="{00000018-F327-45CD-8662-04FF0425E6B5}"/>
                      </c:ext>
                    </c:extLst>
                  </c15:dLbl>
                </c15:categoryFilterException>
                <c15:categoryFilterException>
                  <c15:sqref>'Synthèse allocation'!$E$52</c15:sqref>
                  <c15:spPr xmlns:c15="http://schemas.microsoft.com/office/drawing/2012/chart">
                    <a:solidFill>
                      <a:srgbClr val="FFCCFF"/>
                    </a:solidFill>
                    <a:ln w="19050">
                      <a:solidFill>
                        <a:schemeClr val="lt1"/>
                      </a:solidFill>
                    </a:ln>
                    <a:effectLst/>
                  </c15:spPr>
                  <c15:bubble3D val="0"/>
                  <c15:dLbl>
                    <c:idx val="9"/>
                    <c:tx>
                      <c:rich>
                        <a:bodyPr rot="0" spcFirstLastPara="1" vertOverflow="clip" horzOverflow="clip" vert="horz" wrap="square" lIns="38100" tIns="19050" rIns="38100" bIns="19050" anchor="ctr" anchorCtr="1">
                          <a:noAutofit/>
                        </a:bodyPr>
                        <a:lstStyle/>
                        <a:p>
                          <a:pPr>
                            <a:defRPr sz="1800" b="0" i="0" u="none" strike="noStrike" kern="1200" baseline="0">
                              <a:solidFill>
                                <a:schemeClr val="dk1">
                                  <a:lumMod val="65000"/>
                                  <a:lumOff val="35000"/>
                                </a:schemeClr>
                              </a:solidFill>
                              <a:latin typeface="+mn-lt"/>
                              <a:ea typeface="+mn-ea"/>
                              <a:cs typeface="+mn-cs"/>
                            </a:defRPr>
                          </a:pPr>
                          <a:fld id="{3C2D4E5A-6B9D-4743-A716-4476AFEA97FB}" type="CATEGORYNAME">
                            <a:rPr lang="en-US" sz="1800" b="1">
                              <a:solidFill>
                                <a:srgbClr val="FFCCFF"/>
                              </a:solidFill>
                            </a:rPr>
                            <a:pPr>
                              <a:defRPr sz="1800"/>
                            </a:pPr>
                            <a:t>[NOM DE CATÉGORIE]</a:t>
                          </a:fld>
                          <a:r>
                            <a:rPr lang="en-US" sz="1800" b="1" baseline="0"/>
                            <a:t>
</a:t>
                          </a:r>
                          <a:fld id="{3A1C812E-C72B-40AE-9E9C-AEDAC8B360F9}" type="PERCENTAGE">
                            <a:rPr lang="en-US" sz="1800" b="1" baseline="0">
                              <a:solidFill>
                                <a:sysClr val="windowText" lastClr="000000"/>
                              </a:solidFill>
                            </a:rPr>
                            <a:pPr>
                              <a:defRPr sz="1800"/>
                            </a:pPr>
                            <a:t>[POURCENTAGE]</a:t>
                          </a:fld>
                          <a:endParaRPr lang="en-US" sz="1800" b="1" baseline="0"/>
                        </a:p>
                      </c:rich>
                    </c:tx>
                    <c:spPr>
                      <a:noFill/>
                      <a:ln>
                        <a:noFill/>
                      </a:ln>
                      <a:effectLst/>
                    </c:spPr>
                    <c:txPr>
                      <a:bodyPr rot="0" spcFirstLastPara="1" vertOverflow="clip" horzOverflow="clip" vert="horz" wrap="square" lIns="38100" tIns="19050" rIns="38100" bIns="19050" anchor="ctr" anchorCtr="1">
                        <a:noAutofit/>
                      </a:bodyPr>
                      <a:lstStyle/>
                      <a:p>
                        <a:pPr>
                          <a:defRPr sz="18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9121512179046768"/>
                            <c:h val="0.13691263343367011"/>
                          </c:manualLayout>
                        </c15:layout>
                        <c15:dlblFieldTable/>
                        <c15:showDataLabelsRange val="0"/>
                      </c:ext>
                      <c:ext xmlns:c16="http://schemas.microsoft.com/office/drawing/2014/chart" uri="{C3380CC4-5D6E-409C-BE32-E72D297353CC}">
                        <c16:uniqueId val="{0000001A-F327-45CD-8662-04FF0425E6B5}"/>
                      </c:ext>
                    </c:extLst>
                  </c15:dLbl>
                </c15:categoryFilterException>
              </c15:categoryFilterExceptions>
            </c:ext>
            <c:ext xmlns:c16="http://schemas.microsoft.com/office/drawing/2014/chart" uri="{C3380CC4-5D6E-409C-BE32-E72D297353CC}">
              <c16:uniqueId val="{00000014-4201-442D-AF61-48EA87F7FFCC}"/>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0"/>
    <c:dispBlanksAs val="zero"/>
    <c:showDLblsOverMax val="0"/>
    <c:extLst/>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173490726880346E-2"/>
          <c:y val="1.6770615672470478E-2"/>
          <c:w val="0.56257308598710953"/>
          <c:h val="0.96645876865505909"/>
        </c:manualLayout>
      </c:layout>
      <c:barChart>
        <c:barDir val="col"/>
        <c:grouping val="percentStacked"/>
        <c:varyColors val="0"/>
        <c:ser>
          <c:idx val="1"/>
          <c:order val="0"/>
          <c:tx>
            <c:strRef>
              <c:f>'Synthèse allocation'!$D$65</c:f>
              <c:strCache>
                <c:ptCount val="1"/>
                <c:pt idx="0">
                  <c:v>projets sociaux</c:v>
                </c:pt>
              </c:strCache>
            </c:strRef>
          </c:tx>
          <c:spPr>
            <a:solidFill>
              <a:srgbClr val="990099"/>
            </a:solidFill>
            <a:ln w="28575">
              <a:solidFill>
                <a:schemeClr val="bg1"/>
              </a:solidFill>
            </a:ln>
            <a:effectLst/>
          </c:spPr>
          <c:invertIfNegative val="0"/>
          <c:dLbls>
            <c:dLbl>
              <c:idx val="0"/>
              <c:layout>
                <c:manualLayout>
                  <c:x val="0.40386466190452397"/>
                  <c:y val="-7.815056814797286E-4"/>
                </c:manualLayout>
              </c:layout>
              <c:tx>
                <c:rich>
                  <a:bodyPr rot="0" spcFirstLastPara="1" vertOverflow="ellipsis" vert="horz" wrap="square" lIns="38100" tIns="19050" rIns="38100" bIns="19050" anchor="ctr" anchorCtr="0">
                    <a:noAutofit/>
                  </a:bodyPr>
                  <a:lstStyle/>
                  <a:p>
                    <a:pPr algn="l">
                      <a:defRPr sz="1800" b="0" i="0" u="none" strike="noStrike" kern="1200" baseline="0">
                        <a:solidFill>
                          <a:schemeClr val="tx1">
                            <a:lumMod val="75000"/>
                            <a:lumOff val="25000"/>
                          </a:schemeClr>
                        </a:solidFill>
                        <a:latin typeface="+mn-lt"/>
                        <a:ea typeface="+mn-ea"/>
                        <a:cs typeface="+mn-cs"/>
                      </a:defRPr>
                    </a:pPr>
                    <a:r>
                      <a:rPr lang="en-US" sz="3600" b="1">
                        <a:solidFill>
                          <a:srgbClr val="990099"/>
                        </a:solidFill>
                      </a:rPr>
                      <a:t>46</a:t>
                    </a:r>
                    <a:endParaRPr lang="en-US" sz="2400" b="1">
                      <a:solidFill>
                        <a:srgbClr val="990099"/>
                      </a:solidFill>
                    </a:endParaRPr>
                  </a:p>
                  <a:p>
                    <a:pPr algn="l">
                      <a:defRPr sz="1800"/>
                    </a:pPr>
                    <a:fld id="{4EAAE5E0-490C-46D2-B716-B44D23D87115}" type="SERIESNAME">
                      <a:rPr lang="en-US" sz="2400" b="1">
                        <a:solidFill>
                          <a:srgbClr val="990099"/>
                        </a:solidFill>
                      </a:rPr>
                      <a:pPr algn="l">
                        <a:defRPr sz="1800"/>
                      </a:pPr>
                      <a:t>[NOM DE SÉRIE]</a:t>
                    </a:fld>
                    <a:endParaRPr lang="en-US" sz="1800" b="1" baseline="0">
                      <a:solidFill>
                        <a:srgbClr val="990099"/>
                      </a:solidFill>
                    </a:endParaRPr>
                  </a:p>
                  <a:p>
                    <a:pPr algn="l">
                      <a:defRPr sz="1800"/>
                    </a:pPr>
                    <a:r>
                      <a:rPr lang="en-US" sz="2400" b="1">
                        <a:solidFill>
                          <a:sysClr val="windowText" lastClr="000000"/>
                        </a:solidFill>
                      </a:rPr>
                      <a:t>soit</a:t>
                    </a:r>
                  </a:p>
                  <a:p>
                    <a:pPr algn="l">
                      <a:defRPr sz="1800"/>
                    </a:pPr>
                    <a:fld id="{0315AEC5-4E60-4F9E-A969-6BF1A2356990}" type="VALUE">
                      <a:rPr lang="en-US" sz="3600" b="1">
                        <a:solidFill>
                          <a:sysClr val="windowText" lastClr="000000"/>
                        </a:solidFill>
                      </a:rPr>
                      <a:pPr algn="l">
                        <a:defRPr sz="1800"/>
                      </a:pPr>
                      <a:t>[VALEUR]</a:t>
                    </a:fld>
                    <a:endParaRPr lang="en-US" sz="2000" b="1">
                      <a:solidFill>
                        <a:sysClr val="windowText" lastClr="000000"/>
                      </a:solidFill>
                    </a:endParaRPr>
                  </a:p>
                  <a:p>
                    <a:pPr algn="l">
                      <a:defRPr sz="1800"/>
                    </a:pPr>
                    <a:r>
                      <a:rPr lang="en-US" sz="2400" b="1">
                        <a:solidFill>
                          <a:sysClr val="windowText" lastClr="000000"/>
                        </a:solidFill>
                      </a:rPr>
                      <a:t>investis</a:t>
                    </a:r>
                  </a:p>
                </c:rich>
              </c:tx>
              <c:numFmt formatCode="#,##0\ \M&quot;€&quot;" sourceLinked="0"/>
              <c:spPr>
                <a:noFill/>
                <a:ln>
                  <a:noFill/>
                </a:ln>
                <a:effectLst/>
              </c:spPr>
              <c:txPr>
                <a:bodyPr rot="0" spcFirstLastPara="1" vertOverflow="ellipsis" vert="horz" wrap="square" lIns="38100" tIns="19050" rIns="38100" bIns="19050" anchor="ctr" anchorCtr="0">
                  <a:noAutofit/>
                </a:bodyPr>
                <a:lstStyle/>
                <a:p>
                  <a:pPr algn="l">
                    <a:defRPr sz="18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48025019089008297"/>
                      <c:h val="0.28817470126767208"/>
                    </c:manualLayout>
                  </c15:layout>
                  <c15:dlblFieldTable/>
                  <c15:showDataLabelsRange val="0"/>
                </c:ext>
                <c:ext xmlns:c16="http://schemas.microsoft.com/office/drawing/2014/chart" uri="{C3380CC4-5D6E-409C-BE32-E72D297353CC}">
                  <c16:uniqueId val="{00000002-6D74-4B41-859D-2B53B4C480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'Synthèse allocation'!$E$65</c:f>
              <c:numCache>
                <c:formatCode>_(* #,##0.00_);_(* \(#,##0.00\);_(* "-"??_);_(@_)</c:formatCode>
                <c:ptCount val="1"/>
                <c:pt idx="0">
                  <c:v>562.07347548000007</c:v>
                </c:pt>
              </c:numCache>
            </c:numRef>
          </c:val>
          <c:extLst>
            <c:ext xmlns:c16="http://schemas.microsoft.com/office/drawing/2014/chart" uri="{C3380CC4-5D6E-409C-BE32-E72D297353CC}">
              <c16:uniqueId val="{00000001-6D74-4B41-859D-2B53B4C4809F}"/>
            </c:ext>
          </c:extLst>
        </c:ser>
        <c:ser>
          <c:idx val="0"/>
          <c:order val="1"/>
          <c:tx>
            <c:strRef>
              <c:f>'Synthèse allocation'!$D$66</c:f>
              <c:strCache>
                <c:ptCount val="1"/>
                <c:pt idx="0">
                  <c:v>projets verts</c:v>
                </c:pt>
              </c:strCache>
            </c:strRef>
          </c:tx>
          <c:spPr>
            <a:solidFill>
              <a:srgbClr val="00B050"/>
            </a:solidFill>
            <a:ln w="28575">
              <a:solidFill>
                <a:schemeClr val="bg1"/>
              </a:solidFill>
            </a:ln>
            <a:effectLst/>
          </c:spPr>
          <c:invertIfNegative val="0"/>
          <c:dLbls>
            <c:dLbl>
              <c:idx val="0"/>
              <c:layout>
                <c:manualLayout>
                  <c:x val="0.40871695698610122"/>
                  <c:y val="-0.21207816972327156"/>
                </c:manualLayout>
              </c:layout>
              <c:tx>
                <c:rich>
                  <a:bodyPr rot="0" spcFirstLastPara="1" vertOverflow="ellipsis" vert="horz" wrap="square" lIns="38100" tIns="19050" rIns="38100" bIns="19050" anchor="ctr" anchorCtr="0">
                    <a:noAutofit/>
                  </a:bodyPr>
                  <a:lstStyle/>
                  <a:p>
                    <a:pPr algn="l">
                      <a:defRPr sz="1600" b="0" i="0" u="none" strike="noStrike" kern="1200" baseline="0">
                        <a:solidFill>
                          <a:schemeClr val="tx1">
                            <a:lumMod val="75000"/>
                            <a:lumOff val="25000"/>
                          </a:schemeClr>
                        </a:solidFill>
                        <a:latin typeface="+mn-lt"/>
                        <a:ea typeface="+mn-ea"/>
                        <a:cs typeface="+mn-cs"/>
                      </a:defRPr>
                    </a:pPr>
                    <a:r>
                      <a:rPr lang="en-US" sz="3600" b="1">
                        <a:solidFill>
                          <a:srgbClr val="00B050"/>
                        </a:solidFill>
                      </a:rPr>
                      <a:t>76</a:t>
                    </a:r>
                    <a:endParaRPr lang="en-US" sz="2400" b="1">
                      <a:solidFill>
                        <a:srgbClr val="00B050"/>
                      </a:solidFill>
                    </a:endParaRPr>
                  </a:p>
                  <a:p>
                    <a:pPr algn="l">
                      <a:defRPr sz="1600"/>
                    </a:pPr>
                    <a:fld id="{9502CCA5-B6AA-4989-88AB-463145DC8182}" type="SERIESNAME">
                      <a:rPr lang="en-US" sz="2400" b="1">
                        <a:solidFill>
                          <a:srgbClr val="00B050"/>
                        </a:solidFill>
                      </a:rPr>
                      <a:pPr algn="l">
                        <a:defRPr sz="1600"/>
                      </a:pPr>
                      <a:t>[NOM DE SÉRIE]</a:t>
                    </a:fld>
                    <a:endParaRPr lang="en-US" sz="2400" b="1" baseline="0">
                      <a:solidFill>
                        <a:srgbClr val="00B050"/>
                      </a:solidFill>
                    </a:endParaRPr>
                  </a:p>
                  <a:p>
                    <a:pPr algn="l">
                      <a:defRPr sz="1600"/>
                    </a:pPr>
                    <a:r>
                      <a:rPr lang="en-US" sz="2400" b="1">
                        <a:solidFill>
                          <a:sysClr val="windowText" lastClr="000000"/>
                        </a:solidFill>
                      </a:rPr>
                      <a:t>soit</a:t>
                    </a:r>
                    <a:endParaRPr lang="en-US" sz="2400" b="1" baseline="0">
                      <a:solidFill>
                        <a:sysClr val="windowText" lastClr="000000"/>
                      </a:solidFill>
                    </a:endParaRPr>
                  </a:p>
                  <a:p>
                    <a:pPr algn="l">
                      <a:defRPr sz="1600"/>
                    </a:pPr>
                    <a:fld id="{DD14B6A0-43F0-42F7-ADBE-223E25C3C85A}" type="VALUE">
                      <a:rPr lang="en-US" sz="3600" b="1">
                        <a:solidFill>
                          <a:sysClr val="windowText" lastClr="000000"/>
                        </a:solidFill>
                      </a:rPr>
                      <a:pPr algn="l">
                        <a:defRPr sz="1600"/>
                      </a:pPr>
                      <a:t>[VALEUR]</a:t>
                    </a:fld>
                    <a:r>
                      <a:rPr lang="en-US" sz="2800" b="1">
                        <a:solidFill>
                          <a:sysClr val="windowText" lastClr="000000"/>
                        </a:solidFill>
                      </a:rPr>
                      <a:t> </a:t>
                    </a:r>
                    <a:r>
                      <a:rPr lang="en-US" sz="2400" b="1">
                        <a:solidFill>
                          <a:sysClr val="windowText" lastClr="000000"/>
                        </a:solidFill>
                      </a:rPr>
                      <a:t>investis</a:t>
                    </a:r>
                  </a:p>
                </c:rich>
              </c:tx>
              <c:numFmt formatCode="#,##0\ \M&quot;€&quot;" sourceLinked="0"/>
              <c:spPr>
                <a:noFill/>
                <a:ln>
                  <a:noFill/>
                </a:ln>
                <a:effectLst/>
              </c:spPr>
              <c:txPr>
                <a:bodyPr rot="0" spcFirstLastPara="1" vertOverflow="ellipsis" vert="horz" wrap="square" lIns="38100" tIns="19050" rIns="38100" bIns="19050" anchor="ctr" anchorCtr="0">
                  <a:noAutofit/>
                </a:bodyPr>
                <a:lstStyle/>
                <a:p>
                  <a:pPr algn="l">
                    <a:defRPr sz="16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51371292510210531"/>
                      <c:h val="0.28952104949520402"/>
                    </c:manualLayout>
                  </c15:layout>
                  <c15:dlblFieldTable/>
                  <c15:showDataLabelsRange val="0"/>
                </c:ext>
                <c:ext xmlns:c16="http://schemas.microsoft.com/office/drawing/2014/chart" uri="{C3380CC4-5D6E-409C-BE32-E72D297353CC}">
                  <c16:uniqueId val="{00000003-6D74-4B41-859D-2B53B4C480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'Synthèse allocation'!$E$66</c:f>
              <c:numCache>
                <c:formatCode>_(* #,##0.00_);_(* \(#,##0.00\);_(* "-"??_);_(@_)</c:formatCode>
                <c:ptCount val="1"/>
                <c:pt idx="0">
                  <c:v>1678.5242045505672</c:v>
                </c:pt>
              </c:numCache>
            </c:numRef>
          </c:val>
          <c:extLst>
            <c:ext xmlns:c16="http://schemas.microsoft.com/office/drawing/2014/chart" uri="{C3380CC4-5D6E-409C-BE32-E72D297353CC}">
              <c16:uniqueId val="{00000000-6D74-4B41-859D-2B53B4C4809F}"/>
            </c:ext>
          </c:extLst>
        </c:ser>
        <c:dLbls>
          <c:dLblPos val="inEnd"/>
          <c:showLegendKey val="0"/>
          <c:showVal val="1"/>
          <c:showCatName val="0"/>
          <c:showSerName val="0"/>
          <c:showPercent val="0"/>
          <c:showBubbleSize val="0"/>
        </c:dLbls>
        <c:gapWidth val="150"/>
        <c:overlap val="100"/>
        <c:axId val="681989872"/>
        <c:axId val="681991512"/>
      </c:barChart>
      <c:catAx>
        <c:axId val="681989872"/>
        <c:scaling>
          <c:orientation val="minMax"/>
        </c:scaling>
        <c:delete val="1"/>
        <c:axPos val="b"/>
        <c:majorTickMark val="none"/>
        <c:minorTickMark val="none"/>
        <c:tickLblPos val="nextTo"/>
        <c:crossAx val="681991512"/>
        <c:crosses val="autoZero"/>
        <c:auto val="1"/>
        <c:lblAlgn val="ctr"/>
        <c:lblOffset val="100"/>
        <c:noMultiLvlLbl val="0"/>
      </c:catAx>
      <c:valAx>
        <c:axId val="681991512"/>
        <c:scaling>
          <c:orientation val="minMax"/>
        </c:scaling>
        <c:delete val="1"/>
        <c:axPos val="l"/>
        <c:numFmt formatCode="0%" sourceLinked="1"/>
        <c:majorTickMark val="none"/>
        <c:minorTickMark val="none"/>
        <c:tickLblPos val="nextTo"/>
        <c:crossAx val="6819898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svg"/><Relationship Id="rId26" Type="http://schemas.openxmlformats.org/officeDocument/2006/relationships/image" Target="../media/image25.svg"/><Relationship Id="rId39" Type="http://schemas.openxmlformats.org/officeDocument/2006/relationships/hyperlink" Target="https://www.banquedesterritoires.fr/centrale-photovoltaique-sunr-cambrai" TargetMode="External"/><Relationship Id="rId21" Type="http://schemas.openxmlformats.org/officeDocument/2006/relationships/image" Target="../media/image20.png"/><Relationship Id="rId34" Type="http://schemas.openxmlformats.org/officeDocument/2006/relationships/image" Target="../media/image33.svg"/><Relationship Id="rId42" Type="http://schemas.openxmlformats.org/officeDocument/2006/relationships/hyperlink" Target="http://www.loiret.cci.fr/citevolia" TargetMode="External"/><Relationship Id="rId47" Type="http://schemas.openxmlformats.org/officeDocument/2006/relationships/hyperlink" Target="https://www.grandlyon.com/actions/lyon-la-duchere" TargetMode="External"/><Relationship Id="rId50" Type="http://schemas.openxmlformats.org/officeDocument/2006/relationships/hyperlink" Target="https://www.groupe-artea.fr/reference/arteparc-sophia/" TargetMode="External"/><Relationship Id="rId55" Type="http://schemas.openxmlformats.org/officeDocument/2006/relationships/hyperlink" Target="https://parisladefense.com/fr/decouvrir/projets/altiplano" TargetMode="External"/><Relationship Id="rId63" Type="http://schemas.openxmlformats.org/officeDocument/2006/relationships/hyperlink" Target="https://capfibre.fr/" TargetMode="External"/><Relationship Id="rId68" Type="http://schemas.openxmlformats.org/officeDocument/2006/relationships/hyperlink" Target="https://solifap.fr/pages/nos-projets" TargetMode="External"/><Relationship Id="rId76" Type="http://schemas.openxmlformats.org/officeDocument/2006/relationships/hyperlink" Target="https://www.logement-seniors.com/residence-seniors-location-dunkerque-59140-residence-domitys-la-cantate-3821-1.php" TargetMode="External"/><Relationship Id="rId7" Type="http://schemas.openxmlformats.org/officeDocument/2006/relationships/image" Target="../media/image7.png"/><Relationship Id="rId71" Type="http://schemas.openxmlformats.org/officeDocument/2006/relationships/hyperlink" Target="https://www.logement-seniors.com/residence-seniors-location-beauvais-60000-residence-domitys-les-tisserands-3811-1.php" TargetMode="External"/><Relationship Id="rId2" Type="http://schemas.openxmlformats.org/officeDocument/2006/relationships/image" Target="../media/image2.png"/><Relationship Id="rId16" Type="http://schemas.openxmlformats.org/officeDocument/2006/relationships/image" Target="../media/image16.svg"/><Relationship Id="rId29" Type="http://schemas.openxmlformats.org/officeDocument/2006/relationships/image" Target="../media/image28.png"/><Relationship Id="rId11" Type="http://schemas.openxmlformats.org/officeDocument/2006/relationships/image" Target="../media/image11.png"/><Relationship Id="rId24" Type="http://schemas.openxmlformats.org/officeDocument/2006/relationships/image" Target="../media/image23.svg"/><Relationship Id="rId32" Type="http://schemas.openxmlformats.org/officeDocument/2006/relationships/image" Target="../media/image31.svg"/><Relationship Id="rId37" Type="http://schemas.openxmlformats.org/officeDocument/2006/relationships/image" Target="../media/image35.svg"/><Relationship Id="rId40" Type="http://schemas.openxmlformats.org/officeDocument/2006/relationships/hyperlink" Target="https://saint-eusebe-71.centrale-solaire-jpee.fr/" TargetMode="External"/><Relationship Id="rId45" Type="http://schemas.openxmlformats.org/officeDocument/2006/relationships/hyperlink" Target="https://rovaltain.fr/fr/accompagnement-aux-entreprises/recherche-de-locauxterrains/batiment/le-cube-numerique-26/" TargetMode="External"/><Relationship Id="rId53" Type="http://schemas.openxmlformats.org/officeDocument/2006/relationships/hyperlink" Target="http://www.ecoquartiers.logement.gouv.fr/operation/1715/" TargetMode="External"/><Relationship Id="rId58" Type="http://schemas.openxmlformats.org/officeDocument/2006/relationships/hyperlink" Target="https://www.okkohotels.com/fr/page/lille/okko-hotels-lille-centre-hotel-4-etoiles-a-deux-pas-de-la-grande-place.3097.html" TargetMode="External"/><Relationship Id="rId66" Type="http://schemas.openxmlformats.org/officeDocument/2006/relationships/hyperlink" Target="https://www.ecoles-de-production.com/" TargetMode="External"/><Relationship Id="rId74" Type="http://schemas.openxmlformats.org/officeDocument/2006/relationships/hyperlink" Target="https://www.banquedesterritoires.fr/ehpad-de-salins-les-bains-bracon-dans-le-jura-39" TargetMode="External"/><Relationship Id="rId79" Type="http://schemas.openxmlformats.org/officeDocument/2006/relationships/hyperlink" Target="http://www.novess.fr/" TargetMode="External"/><Relationship Id="rId5" Type="http://schemas.openxmlformats.org/officeDocument/2006/relationships/image" Target="../media/image5.png"/><Relationship Id="rId61" Type="http://schemas.openxmlformats.org/officeDocument/2006/relationships/hyperlink" Target="https://naoshotel.com/hampton-by-hilton/dijon-centre/" TargetMode="External"/><Relationship Id="rId10" Type="http://schemas.openxmlformats.org/officeDocument/2006/relationships/image" Target="../media/image10.svg"/><Relationship Id="rId19" Type="http://schemas.openxmlformats.org/officeDocument/2006/relationships/chart" Target="../charts/chart1.xml"/><Relationship Id="rId31" Type="http://schemas.openxmlformats.org/officeDocument/2006/relationships/image" Target="../media/image30.png"/><Relationship Id="rId44" Type="http://schemas.openxmlformats.org/officeDocument/2006/relationships/hyperlink" Target="https://immobilier.cbre.fr/blog/bureaux/lillenium-environnement-bien-etre-travail/" TargetMode="External"/><Relationship Id="rId52" Type="http://schemas.openxmlformats.org/officeDocument/2006/relationships/hyperlink" Target="http://www.soho-chapelle.fr/#accueil" TargetMode="External"/><Relationship Id="rId60" Type="http://schemas.openxmlformats.org/officeDocument/2006/relationships/hyperlink" Target="https://www.caissedesdepots.fr/actualites/secteur-residentiel-cdc-investissement-immobilier" TargetMode="External"/><Relationship Id="rId65" Type="http://schemas.openxmlformats.org/officeDocument/2006/relationships/hyperlink" Target="https://www.rosace-fibre.fr/" TargetMode="External"/><Relationship Id="rId73" Type="http://schemas.openxmlformats.org/officeDocument/2006/relationships/hyperlink" Target="https://residences-villamedicis.com/villa/saint-cyr-lecole/" TargetMode="External"/><Relationship Id="rId78" Type="http://schemas.openxmlformats.org/officeDocument/2006/relationships/hyperlink" Target="http://cosydiemnarbonne.fr/" TargetMode="External"/><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4.svg"/><Relationship Id="rId22" Type="http://schemas.openxmlformats.org/officeDocument/2006/relationships/image" Target="../media/image21.svg"/><Relationship Id="rId27" Type="http://schemas.openxmlformats.org/officeDocument/2006/relationships/image" Target="../media/image26.png"/><Relationship Id="rId30" Type="http://schemas.openxmlformats.org/officeDocument/2006/relationships/image" Target="../media/image29.svg"/><Relationship Id="rId35" Type="http://schemas.openxmlformats.org/officeDocument/2006/relationships/hyperlink" Target="https://coulanges-18.parc-eolien-jpee.fr/" TargetMode="External"/><Relationship Id="rId43" Type="http://schemas.openxmlformats.org/officeDocument/2006/relationships/hyperlink" Target="https://groupe-6.com/wp-content/uploads/2017/02/groupe-6-dp-intencity-schneider-electric.pdf" TargetMode="External"/><Relationship Id="rId48" Type="http://schemas.openxmlformats.org/officeDocument/2006/relationships/hyperlink" Target="https://www.groupeduval.com/inauguration-des-bureaux-neufs-le-racine-a-strasbourg/" TargetMode="External"/><Relationship Id="rId56" Type="http://schemas.openxmlformats.org/officeDocument/2006/relationships/hyperlink" Target="https://www.vinci-immobilier-institutionnel.com/projets/paris-13-illumine" TargetMode="External"/><Relationship Id="rId64" Type="http://schemas.openxmlformats.org/officeDocument/2006/relationships/hyperlink" Target="https://www.losange-fibre.fr/" TargetMode="External"/><Relationship Id="rId69" Type="http://schemas.openxmlformats.org/officeDocument/2006/relationships/hyperlink" Target="https://residences-villamedicis.com/villa/strasbourg/" TargetMode="External"/><Relationship Id="rId77" Type="http://schemas.openxmlformats.org/officeDocument/2006/relationships/hyperlink" Target="https://www.capresidencesseniors.com/residence-service/provence-alpes-cote-d-azur/vaucluse/carpentras/residence-domitys-les-tourmalines-carpentras-m34175.htm" TargetMode="External"/><Relationship Id="rId8" Type="http://schemas.openxmlformats.org/officeDocument/2006/relationships/image" Target="../media/image8.svg"/><Relationship Id="rId51" Type="http://schemas.openxmlformats.org/officeDocument/2006/relationships/hyperlink" Target="https://connexionbatiment.fr/projet/quai-des-caps-ilot-p11-cap-leeuwin/" TargetMode="External"/><Relationship Id="rId72" Type="http://schemas.openxmlformats.org/officeDocument/2006/relationships/hyperlink" Target="https://www.villas-ginkgos.com/copie-de-les-demeures-yonnaises" TargetMode="External"/><Relationship Id="rId3" Type="http://schemas.openxmlformats.org/officeDocument/2006/relationships/image" Target="../media/image3.png"/><Relationship Id="rId12" Type="http://schemas.openxmlformats.org/officeDocument/2006/relationships/image" Target="../media/image12.svg"/><Relationship Id="rId17" Type="http://schemas.openxmlformats.org/officeDocument/2006/relationships/image" Target="../media/image17.png"/><Relationship Id="rId25" Type="http://schemas.openxmlformats.org/officeDocument/2006/relationships/image" Target="../media/image24.png"/><Relationship Id="rId33" Type="http://schemas.openxmlformats.org/officeDocument/2006/relationships/image" Target="../media/image32.png"/><Relationship Id="rId38" Type="http://schemas.openxmlformats.org/officeDocument/2006/relationships/hyperlink" Target="https://www.sergies.fr/centrale/parc-eolien-de-migre/" TargetMode="External"/><Relationship Id="rId46" Type="http://schemas.openxmlformats.org/officeDocument/2006/relationships/hyperlink" Target="https://www.groupe-artea.fr/reference/arteparc-lille-lesquin/" TargetMode="External"/><Relationship Id="rId59" Type="http://schemas.openxmlformats.org/officeDocument/2006/relationships/hyperlink" Target="https://www.villederueil.fr/fr/la-marechalerie" TargetMode="External"/><Relationship Id="rId67" Type="http://schemas.openxmlformats.org/officeDocument/2006/relationships/hyperlink" Target="https://simplon.co/" TargetMode="External"/><Relationship Id="rId20" Type="http://schemas.openxmlformats.org/officeDocument/2006/relationships/image" Target="../media/image19.jpeg"/><Relationship Id="rId41" Type="http://schemas.openxmlformats.org/officeDocument/2006/relationships/hyperlink" Target="https://www.fica-hpci.fr/" TargetMode="External"/><Relationship Id="rId54" Type="http://schemas.openxmlformats.org/officeDocument/2006/relationships/hyperlink" Target="https://www.constructioncayola.com/batiment/article/2019/12/18/127223/deux-immeubles-multiusages-naissent-saintouensurseine" TargetMode="External"/><Relationship Id="rId62" Type="http://schemas.openxmlformats.org/officeDocument/2006/relationships/hyperlink" Target="https://brownfields.fr/" TargetMode="External"/><Relationship Id="rId70" Type="http://schemas.openxmlformats.org/officeDocument/2006/relationships/hyperlink" Target="https://www.domitys.fr/residence-services-senior/normandie/calvados-14/caen-les-robes-dairain-14" TargetMode="External"/><Relationship Id="rId75" Type="http://schemas.openxmlformats.org/officeDocument/2006/relationships/hyperlink" Target="https://www.ohactiv.fr/residence-senior/residence-senior-st-pierre-oleron/" TargetMode="External"/><Relationship Id="rId1" Type="http://schemas.openxmlformats.org/officeDocument/2006/relationships/image" Target="../media/image1.png"/><Relationship Id="rId6" Type="http://schemas.openxmlformats.org/officeDocument/2006/relationships/image" Target="../media/image6.svg"/><Relationship Id="rId15" Type="http://schemas.openxmlformats.org/officeDocument/2006/relationships/image" Target="../media/image15.png"/><Relationship Id="rId23" Type="http://schemas.openxmlformats.org/officeDocument/2006/relationships/image" Target="../media/image22.png"/><Relationship Id="rId28" Type="http://schemas.openxmlformats.org/officeDocument/2006/relationships/image" Target="../media/image27.svg"/><Relationship Id="rId36" Type="http://schemas.openxmlformats.org/officeDocument/2006/relationships/image" Target="../media/image34.png"/><Relationship Id="rId49" Type="http://schemas.openxmlformats.org/officeDocument/2006/relationships/hyperlink" Target="https://www.linkcity.com/projets/sud-est-lyon-le-flyer/" TargetMode="External"/><Relationship Id="rId57" Type="http://schemas.openxmlformats.org/officeDocument/2006/relationships/hyperlink" Target="https://www.eklohotels.com/fr/" TargetMode="External"/></Relationships>
</file>

<file path=xl/drawings/_rels/drawing2.xml.rels><?xml version="1.0" encoding="UTF-8" standalone="yes"?>
<Relationships xmlns="http://schemas.openxmlformats.org/package/2006/relationships"><Relationship Id="rId13" Type="http://schemas.openxmlformats.org/officeDocument/2006/relationships/image" Target="../media/image15.png"/><Relationship Id="rId18" Type="http://schemas.openxmlformats.org/officeDocument/2006/relationships/image" Target="../media/image23.svg"/><Relationship Id="rId26" Type="http://schemas.openxmlformats.org/officeDocument/2006/relationships/image" Target="../media/image42.svg"/><Relationship Id="rId39" Type="http://schemas.openxmlformats.org/officeDocument/2006/relationships/hyperlink" Target="https://www.eklohotels.com/fr/recrutement" TargetMode="External"/><Relationship Id="rId3" Type="http://schemas.openxmlformats.org/officeDocument/2006/relationships/image" Target="../media/image3.png"/><Relationship Id="rId21" Type="http://schemas.openxmlformats.org/officeDocument/2006/relationships/image" Target="../media/image20.png"/><Relationship Id="rId34" Type="http://schemas.openxmlformats.org/officeDocument/2006/relationships/hyperlink" Target="https://yspot.fr/" TargetMode="External"/><Relationship Id="rId42" Type="http://schemas.openxmlformats.org/officeDocument/2006/relationships/hyperlink" Target="https://www.webaxys.fr/" TargetMode="External"/><Relationship Id="rId47" Type="http://schemas.openxmlformats.org/officeDocument/2006/relationships/hyperlink" Target="https://www.valdoisefibre.fr/#/" TargetMode="External"/><Relationship Id="rId50" Type="http://schemas.openxmlformats.org/officeDocument/2006/relationships/hyperlink" Target="https://www.korian.com/fr/blog/korian-noue-un-partenariat-avec-ages-vie-pour-developper-le-concept-novateur-de-colocation" TargetMode="External"/><Relationship Id="rId7" Type="http://schemas.openxmlformats.org/officeDocument/2006/relationships/image" Target="../media/image36.png"/><Relationship Id="rId12" Type="http://schemas.openxmlformats.org/officeDocument/2006/relationships/image" Target="../media/image18.svg"/><Relationship Id="rId17" Type="http://schemas.openxmlformats.org/officeDocument/2006/relationships/image" Target="../media/image22.png"/><Relationship Id="rId25" Type="http://schemas.openxmlformats.org/officeDocument/2006/relationships/image" Target="../media/image41.png"/><Relationship Id="rId33" Type="http://schemas.openxmlformats.org/officeDocument/2006/relationships/hyperlink" Target="https://adim.fr/actualites/livraison-dun-immeuble-bureaux-cergy-95" TargetMode="External"/><Relationship Id="rId38" Type="http://schemas.openxmlformats.org/officeDocument/2006/relationships/hyperlink" Target="https://www.realestate.bnpparibas.fr/fr" TargetMode="External"/><Relationship Id="rId46" Type="http://schemas.openxmlformats.org/officeDocument/2006/relationships/hyperlink" Target="https://aisne-thd.fr/" TargetMode="External"/><Relationship Id="rId2" Type="http://schemas.openxmlformats.org/officeDocument/2006/relationships/image" Target="../media/image2.png"/><Relationship Id="rId16" Type="http://schemas.openxmlformats.org/officeDocument/2006/relationships/image" Target="../media/image40.jpeg"/><Relationship Id="rId20" Type="http://schemas.openxmlformats.org/officeDocument/2006/relationships/image" Target="../media/image29.svg"/><Relationship Id="rId29" Type="http://schemas.openxmlformats.org/officeDocument/2006/relationships/hyperlink" Target="http://www.quenea.com/" TargetMode="External"/><Relationship Id="rId41" Type="http://schemas.openxmlformats.org/officeDocument/2006/relationships/hyperlink" Target="https://hympulsion.com/" TargetMode="External"/><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7.png"/><Relationship Id="rId24" Type="http://schemas.openxmlformats.org/officeDocument/2006/relationships/image" Target="../media/image27.svg"/><Relationship Id="rId32" Type="http://schemas.openxmlformats.org/officeDocument/2006/relationships/hyperlink" Target="https://www.ostwind.fr/nos-projets" TargetMode="External"/><Relationship Id="rId37" Type="http://schemas.openxmlformats.org/officeDocument/2006/relationships/hyperlink" Target="https://entreprises.nexity.fr/nos-realisations/evidence" TargetMode="External"/><Relationship Id="rId40" Type="http://schemas.openxmlformats.org/officeDocument/2006/relationships/hyperlink" Target="https://www.neotcapital.com/green-mobility/" TargetMode="External"/><Relationship Id="rId45" Type="http://schemas.openxmlformats.org/officeDocument/2006/relationships/hyperlink" Target="https://www.fibre31.fr/" TargetMode="External"/><Relationship Id="rId5" Type="http://schemas.openxmlformats.org/officeDocument/2006/relationships/image" Target="../media/image5.png"/><Relationship Id="rId15" Type="http://schemas.openxmlformats.org/officeDocument/2006/relationships/chart" Target="../charts/chart2.xml"/><Relationship Id="rId23" Type="http://schemas.openxmlformats.org/officeDocument/2006/relationships/image" Target="../media/image26.png"/><Relationship Id="rId28" Type="http://schemas.openxmlformats.org/officeDocument/2006/relationships/image" Target="../media/image44.svg"/><Relationship Id="rId36" Type="http://schemas.openxmlformats.org/officeDocument/2006/relationships/hyperlink" Target="https://region-aura.latribune.fr/territoire/2019-07-10/lyon-un-groupement-d-operateurs-pour-exploiter-l-hotel-logistique-du-port-edouard-herriot-823082.html" TargetMode="External"/><Relationship Id="rId49" Type="http://schemas.openxmlformats.org/officeDocument/2006/relationships/hyperlink" Target="https://agesetvie.com/" TargetMode="External"/><Relationship Id="rId10" Type="http://schemas.openxmlformats.org/officeDocument/2006/relationships/image" Target="../media/image39.svg"/><Relationship Id="rId19" Type="http://schemas.openxmlformats.org/officeDocument/2006/relationships/image" Target="../media/image28.png"/><Relationship Id="rId31" Type="http://schemas.openxmlformats.org/officeDocument/2006/relationships/image" Target="../media/image35.svg"/><Relationship Id="rId44" Type="http://schemas.openxmlformats.org/officeDocument/2006/relationships/hyperlink" Target="https://www.data17.fr/" TargetMode="External"/><Relationship Id="rId4" Type="http://schemas.openxmlformats.org/officeDocument/2006/relationships/image" Target="../media/image4.svg"/><Relationship Id="rId9" Type="http://schemas.openxmlformats.org/officeDocument/2006/relationships/image" Target="../media/image38.png"/><Relationship Id="rId14" Type="http://schemas.openxmlformats.org/officeDocument/2006/relationships/image" Target="../media/image16.svg"/><Relationship Id="rId22" Type="http://schemas.openxmlformats.org/officeDocument/2006/relationships/image" Target="../media/image21.svg"/><Relationship Id="rId27" Type="http://schemas.openxmlformats.org/officeDocument/2006/relationships/image" Target="../media/image43.png"/><Relationship Id="rId30" Type="http://schemas.openxmlformats.org/officeDocument/2006/relationships/image" Target="../media/image34.png"/><Relationship Id="rId35" Type="http://schemas.openxmlformats.org/officeDocument/2006/relationships/hyperlink" Target="https://www.icade.fr/projets/bureaux/promotion/osmose-au-sein-du-quartier-d-affaires-international-archipel-wacken" TargetMode="External"/><Relationship Id="rId43" Type="http://schemas.openxmlformats.org/officeDocument/2006/relationships/hyperlink" Target="https://thesee-datacenter.net/datacenters/" TargetMode="External"/><Relationship Id="rId48" Type="http://schemas.openxmlformats.org/officeDocument/2006/relationships/hyperlink" Target="https://www.residences-espaceetvie.fr/residences/residence-services-seniors-a-saint-pol-de-leon-finistere-29?utm_source=capresidence&amp;utm_medium=clic" TargetMode="External"/><Relationship Id="rId8" Type="http://schemas.openxmlformats.org/officeDocument/2006/relationships/image" Target="../media/image37.svg"/><Relationship Id="rId51" Type="http://schemas.openxmlformats.org/officeDocument/2006/relationships/hyperlink" Target="http://encoreheureux.org/projets/petit/" TargetMode="External"/></Relationships>
</file>

<file path=xl/drawings/_rels/drawing3.xml.rels><?xml version="1.0" encoding="UTF-8" standalone="yes"?>
<Relationships xmlns="http://schemas.openxmlformats.org/package/2006/relationships"><Relationship Id="rId13" Type="http://schemas.openxmlformats.org/officeDocument/2006/relationships/image" Target="../media/image11.png"/><Relationship Id="rId18" Type="http://schemas.openxmlformats.org/officeDocument/2006/relationships/image" Target="../media/image34.png"/><Relationship Id="rId26" Type="http://schemas.openxmlformats.org/officeDocument/2006/relationships/hyperlink" Target="https://www.eiffage-immobilier.fr/logement-neuf-rueil-malmaison-o-domaine" TargetMode="External"/><Relationship Id="rId39" Type="http://schemas.openxmlformats.org/officeDocument/2006/relationships/hyperlink" Target="https://berryfibreoptique.fr/" TargetMode="External"/><Relationship Id="rId21" Type="http://schemas.openxmlformats.org/officeDocument/2006/relationships/hyperlink" Target="https://www.seranvillers-forenville.fr/decouvertes/parc-photovoltaique-sur-les-territoires-de-seranvillers-forenville/niergnies" TargetMode="External"/><Relationship Id="rId34" Type="http://schemas.openxmlformats.org/officeDocument/2006/relationships/hyperlink" Target="https://croix-de-chalais-86.parc-eolien-jpee.fr/" TargetMode="External"/><Relationship Id="rId42" Type="http://schemas.openxmlformats.org/officeDocument/2006/relationships/hyperlink" Target="https://www.anjou-fibre.fr/#/" TargetMode="External"/><Relationship Id="rId47" Type="http://schemas.openxmlformats.org/officeDocument/2006/relationships/image" Target="../media/image21.svg"/><Relationship Id="rId50" Type="http://schemas.openxmlformats.org/officeDocument/2006/relationships/image" Target="../media/image41.png"/><Relationship Id="rId55" Type="http://schemas.openxmlformats.org/officeDocument/2006/relationships/image" Target="../media/image23.svg"/><Relationship Id="rId7" Type="http://schemas.openxmlformats.org/officeDocument/2006/relationships/image" Target="../media/image36.png"/><Relationship Id="rId12" Type="http://schemas.openxmlformats.org/officeDocument/2006/relationships/image" Target="../media/image16.svg"/><Relationship Id="rId17" Type="http://schemas.openxmlformats.org/officeDocument/2006/relationships/hyperlink" Target="https://bois-du-frou-28.parc-eolien-jpee.fr/" TargetMode="External"/><Relationship Id="rId25" Type="http://schemas.openxmlformats.org/officeDocument/2006/relationships/hyperlink" Target="https://www.maisonsetcites.fr/territoires/territoire-douai/" TargetMode="External"/><Relationship Id="rId33" Type="http://schemas.openxmlformats.org/officeDocument/2006/relationships/hyperlink" Target="https://www.hacoopa.coop/fonciere/" TargetMode="External"/><Relationship Id="rId38" Type="http://schemas.openxmlformats.org/officeDocument/2006/relationships/hyperlink" Target="https://stations-e.com/" TargetMode="External"/><Relationship Id="rId46" Type="http://schemas.openxmlformats.org/officeDocument/2006/relationships/image" Target="../media/image20.png"/><Relationship Id="rId2" Type="http://schemas.openxmlformats.org/officeDocument/2006/relationships/image" Target="../media/image2.png"/><Relationship Id="rId16" Type="http://schemas.openxmlformats.org/officeDocument/2006/relationships/image" Target="../media/image45.jpeg"/><Relationship Id="rId20" Type="http://schemas.openxmlformats.org/officeDocument/2006/relationships/hyperlink" Target="https://www.terra-energies.fr/projets/projet-eolien-de-la-croix-de-la-merotte-a-millac-86/" TargetMode="External"/><Relationship Id="rId29" Type="http://schemas.openxmlformats.org/officeDocument/2006/relationships/hyperlink" Target="https://www.valdeloirefibre.fr/#/" TargetMode="External"/><Relationship Id="rId41" Type="http://schemas.openxmlformats.org/officeDocument/2006/relationships/hyperlink" Target="http://www.com-saint-martin.fr/Partenariat--Projet-Tintamarre-et-d%C3%A9veloppement-des-infrastructures-num%C3%A9riques-_Saint-Martin-Antilles_2151.html" TargetMode="External"/><Relationship Id="rId54" Type="http://schemas.openxmlformats.org/officeDocument/2006/relationships/image" Target="../media/image22.pn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5.png"/><Relationship Id="rId24" Type="http://schemas.openxmlformats.org/officeDocument/2006/relationships/hyperlink" Target="https://www.bouygues-batiment-ile-de-france.com/references/le-wonder-building-de-novaxia" TargetMode="External"/><Relationship Id="rId32" Type="http://schemas.openxmlformats.org/officeDocument/2006/relationships/hyperlink" Target="https://www.millavois.com/2019/12/18/millau-la-residence-de-services-seniors-de-layrolles-verra-le-jour/" TargetMode="External"/><Relationship Id="rId37" Type="http://schemas.openxmlformats.org/officeDocument/2006/relationships/hyperlink" Target="https://www.emerige.com/programme-immobilier-paris-petit" TargetMode="External"/><Relationship Id="rId40" Type="http://schemas.openxmlformats.org/officeDocument/2006/relationships/hyperlink" Target="https://comptoirdecampagne.fr/" TargetMode="External"/><Relationship Id="rId45" Type="http://schemas.openxmlformats.org/officeDocument/2006/relationships/hyperlink" Target="http://www.novawood.fr/" TargetMode="External"/><Relationship Id="rId53" Type="http://schemas.openxmlformats.org/officeDocument/2006/relationships/image" Target="../media/image29.svg"/><Relationship Id="rId58" Type="http://schemas.openxmlformats.org/officeDocument/2006/relationships/hyperlink" Target="https://valencisse-41.centrale-solaire-jpee.fr/" TargetMode="External"/><Relationship Id="rId5" Type="http://schemas.openxmlformats.org/officeDocument/2006/relationships/image" Target="../media/image5.png"/><Relationship Id="rId15" Type="http://schemas.openxmlformats.org/officeDocument/2006/relationships/chart" Target="../charts/chart3.xml"/><Relationship Id="rId23" Type="http://schemas.openxmlformats.org/officeDocument/2006/relationships/hyperlink" Target="https://chenon-41.centrale-solaire-jpee.fr/" TargetMode="External"/><Relationship Id="rId28" Type="http://schemas.openxmlformats.org/officeDocument/2006/relationships/hyperlink" Target="https://www.ecovelo.com/" TargetMode="External"/><Relationship Id="rId36" Type="http://schemas.openxmlformats.org/officeDocument/2006/relationships/hyperlink" Target="https://www.icade.fr/projets/amenagement-urbain/village-des-athletes-lot-d" TargetMode="External"/><Relationship Id="rId49" Type="http://schemas.openxmlformats.org/officeDocument/2006/relationships/image" Target="../media/image27.svg"/><Relationship Id="rId57" Type="http://schemas.openxmlformats.org/officeDocument/2006/relationships/image" Target="../media/image25.svg"/><Relationship Id="rId10" Type="http://schemas.openxmlformats.org/officeDocument/2006/relationships/image" Target="../media/image18.svg"/><Relationship Id="rId19" Type="http://schemas.openxmlformats.org/officeDocument/2006/relationships/image" Target="../media/image35.svg"/><Relationship Id="rId31" Type="http://schemas.openxmlformats.org/officeDocument/2006/relationships/hyperlink" Target="https://www.groupeidees.fr/" TargetMode="External"/><Relationship Id="rId44" Type="http://schemas.openxmlformats.org/officeDocument/2006/relationships/hyperlink" Target="https://www.123-im.com/fonds/fpci-impact-senior" TargetMode="External"/><Relationship Id="rId52" Type="http://schemas.openxmlformats.org/officeDocument/2006/relationships/image" Target="../media/image28.png"/><Relationship Id="rId4" Type="http://schemas.openxmlformats.org/officeDocument/2006/relationships/image" Target="../media/image4.svg"/><Relationship Id="rId9" Type="http://schemas.openxmlformats.org/officeDocument/2006/relationships/image" Target="../media/image17.png"/><Relationship Id="rId14" Type="http://schemas.openxmlformats.org/officeDocument/2006/relationships/image" Target="../media/image12.svg"/><Relationship Id="rId22" Type="http://schemas.openxmlformats.org/officeDocument/2006/relationships/hyperlink" Target="https://labarde-33.centrale-solaire-jpee.fr/" TargetMode="External"/><Relationship Id="rId27" Type="http://schemas.openxmlformats.org/officeDocument/2006/relationships/hyperlink" Target="https://www.clem-e.com/" TargetMode="External"/><Relationship Id="rId30" Type="http://schemas.openxmlformats.org/officeDocument/2006/relationships/hyperlink" Target="https://fibre44.fr/" TargetMode="External"/><Relationship Id="rId35" Type="http://schemas.openxmlformats.org/officeDocument/2006/relationships/hyperlink" Target="https://jolive-45.centrale-solaire-jpee.fr/" TargetMode="External"/><Relationship Id="rId43" Type="http://schemas.openxmlformats.org/officeDocument/2006/relationships/hyperlink" Target="https://www.residences-espaceetvie.fr/residences/residence-seniors-a-crozon-finistere-29" TargetMode="External"/><Relationship Id="rId48" Type="http://schemas.openxmlformats.org/officeDocument/2006/relationships/image" Target="../media/image26.png"/><Relationship Id="rId56" Type="http://schemas.openxmlformats.org/officeDocument/2006/relationships/image" Target="../media/image24.png"/><Relationship Id="rId8" Type="http://schemas.openxmlformats.org/officeDocument/2006/relationships/image" Target="../media/image37.svg"/><Relationship Id="rId51" Type="http://schemas.openxmlformats.org/officeDocument/2006/relationships/image" Target="../media/image42.svg"/><Relationship Id="rId3" Type="http://schemas.openxmlformats.org/officeDocument/2006/relationships/image" Target="../media/image3.png"/></Relationships>
</file>

<file path=xl/drawings/_rels/drawing4.xml.rels><?xml version="1.0" encoding="UTF-8" standalone="yes"?>
<Relationships xmlns="http://schemas.openxmlformats.org/package/2006/relationships"><Relationship Id="rId13" Type="http://schemas.openxmlformats.org/officeDocument/2006/relationships/image" Target="../media/image17.png"/><Relationship Id="rId18" Type="http://schemas.openxmlformats.org/officeDocument/2006/relationships/image" Target="../media/image12.svg"/><Relationship Id="rId26" Type="http://schemas.openxmlformats.org/officeDocument/2006/relationships/image" Target="../media/image27.svg"/><Relationship Id="rId39" Type="http://schemas.openxmlformats.org/officeDocument/2006/relationships/image" Target="../media/image24.png"/><Relationship Id="rId21" Type="http://schemas.openxmlformats.org/officeDocument/2006/relationships/chart" Target="../charts/chart4.xml"/><Relationship Id="rId34" Type="http://schemas.openxmlformats.org/officeDocument/2006/relationships/image" Target="../media/image29.svg"/><Relationship Id="rId42" Type="http://schemas.openxmlformats.org/officeDocument/2006/relationships/image" Target="../media/image34.png"/><Relationship Id="rId47" Type="http://schemas.openxmlformats.org/officeDocument/2006/relationships/hyperlink" Target="https://www.edf.fr/groupe-edf/espaces-dedies/journalistes/tous-les-communiques-de-presse/le-grand-belfort-en-partenariat-avec-hynamics-le-smtc-et-la-rttb-signe-son-premier-contrat-d-hydrogene-renouvelable-pour-decarboner-ses-transports-en-commun" TargetMode="External"/><Relationship Id="rId50" Type="http://schemas.openxmlformats.org/officeDocument/2006/relationships/hyperlink" Target="https://terredeliens.org/" TargetMode="External"/><Relationship Id="rId55" Type="http://schemas.openxmlformats.org/officeDocument/2006/relationships/hyperlink" Target="https://soho-archi.com/projet/residence-senior-le-hameau-de-brou/" TargetMode="External"/><Relationship Id="rId63" Type="http://schemas.openxmlformats.org/officeDocument/2006/relationships/hyperlink" Target="https://www.fraichecancan.com/fr_FR/" TargetMode="External"/><Relationship Id="rId68" Type="http://schemas.openxmlformats.org/officeDocument/2006/relationships/hyperlink" Target="https://www.ariegetreshautdebit.fr/" TargetMode="External"/><Relationship Id="rId7" Type="http://schemas.openxmlformats.org/officeDocument/2006/relationships/image" Target="../media/image36.png"/><Relationship Id="rId71" Type="http://schemas.openxmlformats.org/officeDocument/2006/relationships/image" Target="../media/image51.png"/><Relationship Id="rId2" Type="http://schemas.openxmlformats.org/officeDocument/2006/relationships/image" Target="../media/image2.png"/><Relationship Id="rId16" Type="http://schemas.openxmlformats.org/officeDocument/2006/relationships/image" Target="../media/image16.svg"/><Relationship Id="rId29" Type="http://schemas.openxmlformats.org/officeDocument/2006/relationships/image" Target="../media/image32.pn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46.png"/><Relationship Id="rId24" Type="http://schemas.openxmlformats.org/officeDocument/2006/relationships/image" Target="../media/image21.svg"/><Relationship Id="rId32" Type="http://schemas.openxmlformats.org/officeDocument/2006/relationships/image" Target="../media/image49.svg"/><Relationship Id="rId37" Type="http://schemas.openxmlformats.org/officeDocument/2006/relationships/image" Target="../media/image30.png"/><Relationship Id="rId40" Type="http://schemas.openxmlformats.org/officeDocument/2006/relationships/image" Target="../media/image25.svg"/><Relationship Id="rId45" Type="http://schemas.openxmlformats.org/officeDocument/2006/relationships/hyperlink" Target="https://batiment.fayat.com/fr/realisations/ilot-dupont-clichy-la-garenne-92" TargetMode="External"/><Relationship Id="rId53" Type="http://schemas.openxmlformats.org/officeDocument/2006/relationships/hyperlink" Target="https://reunionthd.re/" TargetMode="External"/><Relationship Id="rId58" Type="http://schemas.openxmlformats.org/officeDocument/2006/relationships/hyperlink" Target="https://energiesrenouvelables.cnr.tm.fr/solaire/" TargetMode="External"/><Relationship Id="rId66" Type="http://schemas.openxmlformats.org/officeDocument/2006/relationships/image" Target="../media/image50.emf"/><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0.png"/><Relationship Id="rId28" Type="http://schemas.openxmlformats.org/officeDocument/2006/relationships/image" Target="../media/image42.svg"/><Relationship Id="rId36" Type="http://schemas.openxmlformats.org/officeDocument/2006/relationships/image" Target="../media/image23.svg"/><Relationship Id="rId49" Type="http://schemas.openxmlformats.org/officeDocument/2006/relationships/hyperlink" Target="https://www.caissedesdepots.fr/actualites/rehabilitation-friches-industrielles-lancement-fonds-ginkgo-3" TargetMode="External"/><Relationship Id="rId57" Type="http://schemas.openxmlformats.org/officeDocument/2006/relationships/hyperlink" Target="https://www.homnia.fr/" TargetMode="External"/><Relationship Id="rId61" Type="http://schemas.openxmlformats.org/officeDocument/2006/relationships/hyperlink" Target="https://seeyousun.fr/" TargetMode="External"/><Relationship Id="rId10" Type="http://schemas.openxmlformats.org/officeDocument/2006/relationships/image" Target="../media/image8.svg"/><Relationship Id="rId19" Type="http://schemas.openxmlformats.org/officeDocument/2006/relationships/image" Target="../media/image13.png"/><Relationship Id="rId31" Type="http://schemas.openxmlformats.org/officeDocument/2006/relationships/image" Target="../media/image48.png"/><Relationship Id="rId44" Type="http://schemas.openxmlformats.org/officeDocument/2006/relationships/hyperlink" Target="https://www.banquedesterritoires.fr/tse-la-banque-des-territoires-et-credit-mutuel-capital-prive-scellent-un-partenariat-strategique-au" TargetMode="External"/><Relationship Id="rId52" Type="http://schemas.openxmlformats.org/officeDocument/2006/relationships/hyperlink" Target="https://www.ornedepartementthd.fr/tres_haut_debit_qui-sommes-nous_la-societe-de-projet.phtml" TargetMode="External"/><Relationship Id="rId60" Type="http://schemas.openxmlformats.org/officeDocument/2006/relationships/hyperlink" Target="https://logivolt.fr/" TargetMode="External"/><Relationship Id="rId65" Type="http://schemas.openxmlformats.org/officeDocument/2006/relationships/hyperlink" Target="https://www.vartreshautdebit.fr/qui-sommes-nous/partenaire" TargetMode="External"/><Relationship Id="rId4" Type="http://schemas.openxmlformats.org/officeDocument/2006/relationships/image" Target="../media/image4.svg"/><Relationship Id="rId9" Type="http://schemas.openxmlformats.org/officeDocument/2006/relationships/image" Target="../media/image7.png"/><Relationship Id="rId14" Type="http://schemas.openxmlformats.org/officeDocument/2006/relationships/image" Target="../media/image18.svg"/><Relationship Id="rId22" Type="http://schemas.openxmlformats.org/officeDocument/2006/relationships/image" Target="../media/image19.jpeg"/><Relationship Id="rId27" Type="http://schemas.openxmlformats.org/officeDocument/2006/relationships/image" Target="../media/image41.png"/><Relationship Id="rId30" Type="http://schemas.openxmlformats.org/officeDocument/2006/relationships/image" Target="../media/image33.svg"/><Relationship Id="rId35" Type="http://schemas.openxmlformats.org/officeDocument/2006/relationships/image" Target="../media/image22.png"/><Relationship Id="rId43" Type="http://schemas.openxmlformats.org/officeDocument/2006/relationships/image" Target="../media/image35.svg"/><Relationship Id="rId48" Type="http://schemas.openxmlformats.org/officeDocument/2006/relationships/hyperlink" Target="https://e-motum.net/" TargetMode="External"/><Relationship Id="rId56" Type="http://schemas.openxmlformats.org/officeDocument/2006/relationships/hyperlink" Target="https://www.maskott.com/" TargetMode="External"/><Relationship Id="rId64" Type="http://schemas.openxmlformats.org/officeDocument/2006/relationships/hyperlink" Target="https://www.laceintureverte.fr/" TargetMode="External"/><Relationship Id="rId69" Type="http://schemas.openxmlformats.org/officeDocument/2006/relationships/hyperlink" Target="https://www.ville-louviers.fr/une-residence-services-seniors-de-116-logements/" TargetMode="External"/><Relationship Id="rId8" Type="http://schemas.openxmlformats.org/officeDocument/2006/relationships/image" Target="../media/image37.svg"/><Relationship Id="rId51" Type="http://schemas.openxmlformats.org/officeDocument/2006/relationships/hyperlink" Target="https://www.girondetreshautdebit.fr/" TargetMode="External"/><Relationship Id="rId3" Type="http://schemas.openxmlformats.org/officeDocument/2006/relationships/image" Target="../media/image3.png"/><Relationship Id="rId12" Type="http://schemas.openxmlformats.org/officeDocument/2006/relationships/image" Target="../media/image47.svg"/><Relationship Id="rId17" Type="http://schemas.openxmlformats.org/officeDocument/2006/relationships/image" Target="../media/image11.png"/><Relationship Id="rId25" Type="http://schemas.openxmlformats.org/officeDocument/2006/relationships/image" Target="../media/image26.png"/><Relationship Id="rId33" Type="http://schemas.openxmlformats.org/officeDocument/2006/relationships/image" Target="../media/image28.png"/><Relationship Id="rId38" Type="http://schemas.openxmlformats.org/officeDocument/2006/relationships/image" Target="../media/image31.svg"/><Relationship Id="rId46" Type="http://schemas.openxmlformats.org/officeDocument/2006/relationships/hyperlink" Target="https://www.linkcity.com/projets/grand-ouest-rouen-leveil-de-flaubert/" TargetMode="External"/><Relationship Id="rId59" Type="http://schemas.openxmlformats.org/officeDocument/2006/relationships/hyperlink" Target="https://www.groupe-emerige.com/projets/zac-des-docks-de-saint-ouen/" TargetMode="External"/><Relationship Id="rId67" Type="http://schemas.openxmlformats.org/officeDocument/2006/relationships/hyperlink" Target="https://www.moselle-numerique.fr/qui-sommes-nous/missions-de-moselle-numerique/" TargetMode="External"/><Relationship Id="rId20" Type="http://schemas.openxmlformats.org/officeDocument/2006/relationships/image" Target="../media/image14.svg"/><Relationship Id="rId41" Type="http://schemas.openxmlformats.org/officeDocument/2006/relationships/hyperlink" Target="https://horizeo-saucats.fr/" TargetMode="External"/><Relationship Id="rId54" Type="http://schemas.openxmlformats.org/officeDocument/2006/relationships/hyperlink" Target="https://www.ohactiv.fr/" TargetMode="External"/><Relationship Id="rId62" Type="http://schemas.openxmlformats.org/officeDocument/2006/relationships/hyperlink" Target="https://movivolt.fr/" TargetMode="External"/><Relationship Id="rId70" Type="http://schemas.openxmlformats.org/officeDocument/2006/relationships/hyperlink" Target="https://myfutu.re/" TargetMode="External"/></Relationships>
</file>

<file path=xl/drawings/_rels/drawing5.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38.png"/><Relationship Id="rId18" Type="http://schemas.openxmlformats.org/officeDocument/2006/relationships/image" Target="../media/image16.svg"/><Relationship Id="rId26" Type="http://schemas.openxmlformats.org/officeDocument/2006/relationships/image" Target="../media/image10.svg"/><Relationship Id="rId3" Type="http://schemas.openxmlformats.org/officeDocument/2006/relationships/image" Target="../media/image3.png"/><Relationship Id="rId21" Type="http://schemas.openxmlformats.org/officeDocument/2006/relationships/image" Target="../media/image17.png"/><Relationship Id="rId7" Type="http://schemas.openxmlformats.org/officeDocument/2006/relationships/image" Target="../media/image7.png"/><Relationship Id="rId12" Type="http://schemas.openxmlformats.org/officeDocument/2006/relationships/image" Target="../media/image47.svg"/><Relationship Id="rId17" Type="http://schemas.openxmlformats.org/officeDocument/2006/relationships/image" Target="../media/image15.png"/><Relationship Id="rId25" Type="http://schemas.openxmlformats.org/officeDocument/2006/relationships/image" Target="../media/image9.png"/><Relationship Id="rId2" Type="http://schemas.openxmlformats.org/officeDocument/2006/relationships/image" Target="../media/image2.png"/><Relationship Id="rId16" Type="http://schemas.openxmlformats.org/officeDocument/2006/relationships/image" Target="../media/image14.svg"/><Relationship Id="rId20" Type="http://schemas.openxmlformats.org/officeDocument/2006/relationships/image" Target="../media/image12.svg"/><Relationship Id="rId1" Type="http://schemas.openxmlformats.org/officeDocument/2006/relationships/image" Target="../media/image1.png"/><Relationship Id="rId6" Type="http://schemas.openxmlformats.org/officeDocument/2006/relationships/image" Target="../media/image52.svg"/><Relationship Id="rId11" Type="http://schemas.openxmlformats.org/officeDocument/2006/relationships/image" Target="../media/image46.png"/><Relationship Id="rId24" Type="http://schemas.openxmlformats.org/officeDocument/2006/relationships/chart" Target="../charts/chart6.xml"/><Relationship Id="rId5" Type="http://schemas.openxmlformats.org/officeDocument/2006/relationships/image" Target="../media/image36.png"/><Relationship Id="rId15" Type="http://schemas.openxmlformats.org/officeDocument/2006/relationships/image" Target="../media/image13.png"/><Relationship Id="rId23" Type="http://schemas.openxmlformats.org/officeDocument/2006/relationships/chart" Target="../charts/chart5.xml"/><Relationship Id="rId10" Type="http://schemas.openxmlformats.org/officeDocument/2006/relationships/image" Target="../media/image6.svg"/><Relationship Id="rId19" Type="http://schemas.openxmlformats.org/officeDocument/2006/relationships/image" Target="../media/image11.png"/><Relationship Id="rId4" Type="http://schemas.openxmlformats.org/officeDocument/2006/relationships/image" Target="../media/image4.svg"/><Relationship Id="rId9" Type="http://schemas.openxmlformats.org/officeDocument/2006/relationships/image" Target="../media/image5.png"/><Relationship Id="rId14" Type="http://schemas.openxmlformats.org/officeDocument/2006/relationships/image" Target="../media/image53.svg"/><Relationship Id="rId22" Type="http://schemas.openxmlformats.org/officeDocument/2006/relationships/image" Target="../media/image18.svg"/><Relationship Id="rId27" Type="http://schemas.openxmlformats.org/officeDocument/2006/relationships/image" Target="../media/image54.jpg"/></Relationships>
</file>

<file path=xl/drawings/_rels/drawing6.xml.rels><?xml version="1.0" encoding="UTF-8" standalone="yes"?>
<Relationships xmlns="http://schemas.openxmlformats.org/package/2006/relationships"><Relationship Id="rId8" Type="http://schemas.openxmlformats.org/officeDocument/2006/relationships/image" Target="../media/image62.png"/><Relationship Id="rId13" Type="http://schemas.openxmlformats.org/officeDocument/2006/relationships/image" Target="../media/image67.png"/><Relationship Id="rId18" Type="http://schemas.openxmlformats.org/officeDocument/2006/relationships/image" Target="../media/image72.svg"/><Relationship Id="rId26" Type="http://schemas.openxmlformats.org/officeDocument/2006/relationships/image" Target="../media/image80.png"/><Relationship Id="rId3" Type="http://schemas.openxmlformats.org/officeDocument/2006/relationships/image" Target="../media/image57.svg"/><Relationship Id="rId21" Type="http://schemas.openxmlformats.org/officeDocument/2006/relationships/image" Target="../media/image75.svg"/><Relationship Id="rId7" Type="http://schemas.openxmlformats.org/officeDocument/2006/relationships/image" Target="../media/image61.png"/><Relationship Id="rId12" Type="http://schemas.openxmlformats.org/officeDocument/2006/relationships/image" Target="../media/image66.png"/><Relationship Id="rId17" Type="http://schemas.openxmlformats.org/officeDocument/2006/relationships/image" Target="../media/image71.png"/><Relationship Id="rId25" Type="http://schemas.openxmlformats.org/officeDocument/2006/relationships/image" Target="../media/image79.svg"/><Relationship Id="rId2" Type="http://schemas.openxmlformats.org/officeDocument/2006/relationships/image" Target="../media/image56.png"/><Relationship Id="rId16" Type="http://schemas.openxmlformats.org/officeDocument/2006/relationships/image" Target="../media/image70.svg"/><Relationship Id="rId20" Type="http://schemas.openxmlformats.org/officeDocument/2006/relationships/image" Target="../media/image74.png"/><Relationship Id="rId1" Type="http://schemas.openxmlformats.org/officeDocument/2006/relationships/image" Target="../media/image55.png"/><Relationship Id="rId6" Type="http://schemas.openxmlformats.org/officeDocument/2006/relationships/image" Target="../media/image60.png"/><Relationship Id="rId11" Type="http://schemas.openxmlformats.org/officeDocument/2006/relationships/image" Target="../media/image65.png"/><Relationship Id="rId24" Type="http://schemas.openxmlformats.org/officeDocument/2006/relationships/image" Target="../media/image78.png"/><Relationship Id="rId5" Type="http://schemas.openxmlformats.org/officeDocument/2006/relationships/image" Target="../media/image59.png"/><Relationship Id="rId15" Type="http://schemas.openxmlformats.org/officeDocument/2006/relationships/image" Target="../media/image69.png"/><Relationship Id="rId23" Type="http://schemas.openxmlformats.org/officeDocument/2006/relationships/image" Target="../media/image77.png"/><Relationship Id="rId28" Type="http://schemas.openxmlformats.org/officeDocument/2006/relationships/image" Target="../media/image54.jpg"/><Relationship Id="rId10" Type="http://schemas.openxmlformats.org/officeDocument/2006/relationships/image" Target="../media/image64.png"/><Relationship Id="rId19" Type="http://schemas.openxmlformats.org/officeDocument/2006/relationships/image" Target="../media/image73.svg"/><Relationship Id="rId4" Type="http://schemas.openxmlformats.org/officeDocument/2006/relationships/image" Target="../media/image58.png"/><Relationship Id="rId9" Type="http://schemas.openxmlformats.org/officeDocument/2006/relationships/image" Target="../media/image63.png"/><Relationship Id="rId14" Type="http://schemas.openxmlformats.org/officeDocument/2006/relationships/image" Target="../media/image68.png"/><Relationship Id="rId22" Type="http://schemas.openxmlformats.org/officeDocument/2006/relationships/image" Target="../media/image76.svg"/><Relationship Id="rId27" Type="http://schemas.openxmlformats.org/officeDocument/2006/relationships/image" Target="../media/image81.svg"/></Relationships>
</file>

<file path=xl/drawings/drawing1.xml><?xml version="1.0" encoding="utf-8"?>
<xdr:wsDr xmlns:xdr="http://schemas.openxmlformats.org/drawingml/2006/spreadsheetDrawing" xmlns:a="http://schemas.openxmlformats.org/drawingml/2006/main">
  <xdr:oneCellAnchor>
    <xdr:from>
      <xdr:col>13</xdr:col>
      <xdr:colOff>51955</xdr:colOff>
      <xdr:row>14</xdr:row>
      <xdr:rowOff>138050</xdr:rowOff>
    </xdr:from>
    <xdr:ext cx="688194" cy="600315"/>
    <xdr:pic>
      <xdr:nvPicPr>
        <xdr:cNvPr id="2" name="Image 1">
          <a:extLst>
            <a:ext uri="{FF2B5EF4-FFF2-40B4-BE49-F238E27FC236}">
              <a16:creationId xmlns:a16="http://schemas.microsoft.com/office/drawing/2014/main" id="{9A603FD4-B039-4763-8F9A-8906AA53760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61271" b="9660"/>
        <a:stretch/>
      </xdr:blipFill>
      <xdr:spPr>
        <a:xfrm>
          <a:off x="20416405" y="2595500"/>
          <a:ext cx="688194" cy="600315"/>
        </a:xfrm>
        <a:prstGeom prst="rect">
          <a:avLst/>
        </a:prstGeom>
      </xdr:spPr>
    </xdr:pic>
    <xdr:clientData/>
  </xdr:oneCellAnchor>
  <xdr:oneCellAnchor>
    <xdr:from>
      <xdr:col>14</xdr:col>
      <xdr:colOff>51090</xdr:colOff>
      <xdr:row>14</xdr:row>
      <xdr:rowOff>111578</xdr:rowOff>
    </xdr:from>
    <xdr:ext cx="608938" cy="582626"/>
    <xdr:pic>
      <xdr:nvPicPr>
        <xdr:cNvPr id="3" name="Image 2">
          <a:extLst>
            <a:ext uri="{FF2B5EF4-FFF2-40B4-BE49-F238E27FC236}">
              <a16:creationId xmlns:a16="http://schemas.microsoft.com/office/drawing/2014/main" id="{614E7C99-7AFF-47EC-B29C-EE035EB360D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650" r="66667" b="21019"/>
        <a:stretch/>
      </xdr:blipFill>
      <xdr:spPr>
        <a:xfrm>
          <a:off x="21263265" y="2569028"/>
          <a:ext cx="608938" cy="582626"/>
        </a:xfrm>
        <a:prstGeom prst="rect">
          <a:avLst/>
        </a:prstGeom>
      </xdr:spPr>
    </xdr:pic>
    <xdr:clientData/>
  </xdr:oneCellAnchor>
  <xdr:twoCellAnchor editAs="oneCell">
    <xdr:from>
      <xdr:col>1</xdr:col>
      <xdr:colOff>540327</xdr:colOff>
      <xdr:row>15</xdr:row>
      <xdr:rowOff>221672</xdr:rowOff>
    </xdr:from>
    <xdr:to>
      <xdr:col>1</xdr:col>
      <xdr:colOff>1204355</xdr:colOff>
      <xdr:row>15</xdr:row>
      <xdr:rowOff>881346</xdr:rowOff>
    </xdr:to>
    <xdr:pic>
      <xdr:nvPicPr>
        <xdr:cNvPr id="5" name="Graphique 4" descr="Pile avec un remplissage uni">
          <a:extLst>
            <a:ext uri="{FF2B5EF4-FFF2-40B4-BE49-F238E27FC236}">
              <a16:creationId xmlns:a16="http://schemas.microsoft.com/office/drawing/2014/main" id="{9FFC28ED-0F41-4490-BF47-2B97085218A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330036" y="3713017"/>
          <a:ext cx="664028" cy="659674"/>
        </a:xfrm>
        <a:prstGeom prst="rect">
          <a:avLst/>
        </a:prstGeom>
      </xdr:spPr>
    </xdr:pic>
    <xdr:clientData/>
  </xdr:twoCellAnchor>
  <xdr:twoCellAnchor editAs="oneCell">
    <xdr:from>
      <xdr:col>1</xdr:col>
      <xdr:colOff>457201</xdr:colOff>
      <xdr:row>16</xdr:row>
      <xdr:rowOff>152401</xdr:rowOff>
    </xdr:from>
    <xdr:to>
      <xdr:col>1</xdr:col>
      <xdr:colOff>1180012</xdr:colOff>
      <xdr:row>17</xdr:row>
      <xdr:rowOff>275111</xdr:rowOff>
    </xdr:to>
    <xdr:pic>
      <xdr:nvPicPr>
        <xdr:cNvPr id="6" name="Graphique 5" descr="Maison avec un remplissage uni">
          <a:extLst>
            <a:ext uri="{FF2B5EF4-FFF2-40B4-BE49-F238E27FC236}">
              <a16:creationId xmlns:a16="http://schemas.microsoft.com/office/drawing/2014/main" id="{57FE3557-91C7-49AC-AB93-B3BF7E3D4B7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246910" y="4585856"/>
          <a:ext cx="722811" cy="718457"/>
        </a:xfrm>
        <a:prstGeom prst="rect">
          <a:avLst/>
        </a:prstGeom>
      </xdr:spPr>
    </xdr:pic>
    <xdr:clientData/>
  </xdr:twoCellAnchor>
  <xdr:twoCellAnchor editAs="oneCell">
    <xdr:from>
      <xdr:col>1</xdr:col>
      <xdr:colOff>484909</xdr:colOff>
      <xdr:row>17</xdr:row>
      <xdr:rowOff>568036</xdr:rowOff>
    </xdr:from>
    <xdr:to>
      <xdr:col>1</xdr:col>
      <xdr:colOff>1148936</xdr:colOff>
      <xdr:row>18</xdr:row>
      <xdr:rowOff>636319</xdr:rowOff>
    </xdr:to>
    <xdr:pic>
      <xdr:nvPicPr>
        <xdr:cNvPr id="8" name="Graphique 7" descr="Usine avec un remplissage uni">
          <a:extLst>
            <a:ext uri="{FF2B5EF4-FFF2-40B4-BE49-F238E27FC236}">
              <a16:creationId xmlns:a16="http://schemas.microsoft.com/office/drawing/2014/main" id="{FC8F0F6F-A859-4108-B71A-520D0B639D6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274618" y="5597236"/>
          <a:ext cx="664027" cy="664027"/>
        </a:xfrm>
        <a:prstGeom prst="rect">
          <a:avLst/>
        </a:prstGeom>
      </xdr:spPr>
    </xdr:pic>
    <xdr:clientData/>
  </xdr:twoCellAnchor>
  <xdr:twoCellAnchor editAs="oneCell">
    <xdr:from>
      <xdr:col>1</xdr:col>
      <xdr:colOff>443345</xdr:colOff>
      <xdr:row>19</xdr:row>
      <xdr:rowOff>55418</xdr:rowOff>
    </xdr:from>
    <xdr:to>
      <xdr:col>1</xdr:col>
      <xdr:colOff>1166156</xdr:colOff>
      <xdr:row>19</xdr:row>
      <xdr:rowOff>773875</xdr:rowOff>
    </xdr:to>
    <xdr:pic>
      <xdr:nvPicPr>
        <xdr:cNvPr id="9" name="Graphique 8" descr="Maison avec un remplissage uni">
          <a:extLst>
            <a:ext uri="{FF2B5EF4-FFF2-40B4-BE49-F238E27FC236}">
              <a16:creationId xmlns:a16="http://schemas.microsoft.com/office/drawing/2014/main" id="{50879419-F949-47DA-82A9-1573F894B2B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1233054" y="6483927"/>
          <a:ext cx="722811" cy="718457"/>
        </a:xfrm>
        <a:prstGeom prst="rect">
          <a:avLst/>
        </a:prstGeom>
      </xdr:spPr>
    </xdr:pic>
    <xdr:clientData/>
  </xdr:twoCellAnchor>
  <xdr:twoCellAnchor editAs="oneCell">
    <xdr:from>
      <xdr:col>1</xdr:col>
      <xdr:colOff>415636</xdr:colOff>
      <xdr:row>20</xdr:row>
      <xdr:rowOff>35502</xdr:rowOff>
    </xdr:from>
    <xdr:to>
      <xdr:col>1</xdr:col>
      <xdr:colOff>1134094</xdr:colOff>
      <xdr:row>20</xdr:row>
      <xdr:rowOff>750049</xdr:rowOff>
    </xdr:to>
    <xdr:pic>
      <xdr:nvPicPr>
        <xdr:cNvPr id="11" name="Graphique 10" descr="Main ouverte avec une plante avec un remplissage uni">
          <a:extLst>
            <a:ext uri="{FF2B5EF4-FFF2-40B4-BE49-F238E27FC236}">
              <a16:creationId xmlns:a16="http://schemas.microsoft.com/office/drawing/2014/main" id="{9182FA64-F2EB-4F7B-9660-8A4949D64F78}"/>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803692" y="14428835"/>
          <a:ext cx="718458" cy="714547"/>
        </a:xfrm>
        <a:prstGeom prst="rect">
          <a:avLst/>
        </a:prstGeom>
      </xdr:spPr>
    </xdr:pic>
    <xdr:clientData/>
  </xdr:twoCellAnchor>
  <xdr:twoCellAnchor editAs="oneCell">
    <xdr:from>
      <xdr:col>1</xdr:col>
      <xdr:colOff>461241</xdr:colOff>
      <xdr:row>21</xdr:row>
      <xdr:rowOff>41561</xdr:rowOff>
    </xdr:from>
    <xdr:to>
      <xdr:col>1</xdr:col>
      <xdr:colOff>1125271</xdr:colOff>
      <xdr:row>22</xdr:row>
      <xdr:rowOff>15170</xdr:rowOff>
    </xdr:to>
    <xdr:pic>
      <xdr:nvPicPr>
        <xdr:cNvPr id="12" name="Graphique 11" descr="Apprentissage des langues à distance avec un remplissage uni">
          <a:extLst>
            <a:ext uri="{FF2B5EF4-FFF2-40B4-BE49-F238E27FC236}">
              <a16:creationId xmlns:a16="http://schemas.microsoft.com/office/drawing/2014/main" id="{730C23C0-A833-48CD-BDFA-35CC910F72D3}"/>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842241" y="15202186"/>
          <a:ext cx="664030" cy="656234"/>
        </a:xfrm>
        <a:prstGeom prst="rect">
          <a:avLst/>
        </a:prstGeom>
      </xdr:spPr>
    </xdr:pic>
    <xdr:clientData/>
  </xdr:twoCellAnchor>
  <xdr:twoCellAnchor editAs="oneCell">
    <xdr:from>
      <xdr:col>1</xdr:col>
      <xdr:colOff>477635</xdr:colOff>
      <xdr:row>23</xdr:row>
      <xdr:rowOff>207818</xdr:rowOff>
    </xdr:from>
    <xdr:to>
      <xdr:col>1</xdr:col>
      <xdr:colOff>1076350</xdr:colOff>
      <xdr:row>23</xdr:row>
      <xdr:rowOff>806533</xdr:rowOff>
    </xdr:to>
    <xdr:pic>
      <xdr:nvPicPr>
        <xdr:cNvPr id="13" name="Graphique 12" descr="Homme médecin avec un remplissage uni">
          <a:extLst>
            <a:ext uri="{FF2B5EF4-FFF2-40B4-BE49-F238E27FC236}">
              <a16:creationId xmlns:a16="http://schemas.microsoft.com/office/drawing/2014/main" id="{BC2A4A1C-FA93-4E11-A3BF-09CB111E87F7}"/>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873875" y="16621298"/>
          <a:ext cx="598715" cy="598715"/>
        </a:xfrm>
        <a:prstGeom prst="rect">
          <a:avLst/>
        </a:prstGeom>
      </xdr:spPr>
    </xdr:pic>
    <xdr:clientData/>
  </xdr:twoCellAnchor>
  <xdr:twoCellAnchor editAs="oneCell">
    <xdr:from>
      <xdr:col>1</xdr:col>
      <xdr:colOff>477117</xdr:colOff>
      <xdr:row>22</xdr:row>
      <xdr:rowOff>152401</xdr:rowOff>
    </xdr:from>
    <xdr:to>
      <xdr:col>1</xdr:col>
      <xdr:colOff>1123728</xdr:colOff>
      <xdr:row>22</xdr:row>
      <xdr:rowOff>722398</xdr:rowOff>
    </xdr:to>
    <xdr:pic>
      <xdr:nvPicPr>
        <xdr:cNvPr id="14" name="Graphique 13" descr="Routeur sans fil avec un remplissage uni">
          <a:extLst>
            <a:ext uri="{FF2B5EF4-FFF2-40B4-BE49-F238E27FC236}">
              <a16:creationId xmlns:a16="http://schemas.microsoft.com/office/drawing/2014/main" id="{3BA44A1C-ADF0-4797-9490-8FE61CBA7F51}"/>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858117" y="15995651"/>
          <a:ext cx="646611" cy="569997"/>
        </a:xfrm>
        <a:prstGeom prst="rect">
          <a:avLst/>
        </a:prstGeom>
      </xdr:spPr>
    </xdr:pic>
    <xdr:clientData/>
  </xdr:twoCellAnchor>
  <xdr:oneCellAnchor>
    <xdr:from>
      <xdr:col>2</xdr:col>
      <xdr:colOff>1237796</xdr:colOff>
      <xdr:row>0</xdr:row>
      <xdr:rowOff>294119</xdr:rowOff>
    </xdr:from>
    <xdr:ext cx="8670387" cy="1125501"/>
    <xdr:sp macro="" textlink="">
      <xdr:nvSpPr>
        <xdr:cNvPr id="15" name="Rectangle 14">
          <a:extLst>
            <a:ext uri="{FF2B5EF4-FFF2-40B4-BE49-F238E27FC236}">
              <a16:creationId xmlns:a16="http://schemas.microsoft.com/office/drawing/2014/main" id="{EE3F71F0-0D12-4F52-AA2D-38AD997DE236}"/>
            </a:ext>
          </a:extLst>
        </xdr:cNvPr>
        <xdr:cNvSpPr/>
      </xdr:nvSpPr>
      <xdr:spPr>
        <a:xfrm>
          <a:off x="3028496" y="294119"/>
          <a:ext cx="8670387" cy="1125501"/>
        </a:xfrm>
        <a:prstGeom prst="rect">
          <a:avLst/>
        </a:prstGeom>
        <a:noFill/>
      </xdr:spPr>
      <xdr:txBody>
        <a:bodyPr wrap="none" lIns="91440" tIns="45720" rIns="91440" bIns="45720">
          <a:spAutoFit/>
        </a:bodyPr>
        <a:lstStyle/>
        <a:p>
          <a:pPr algn="ctr"/>
          <a:r>
            <a:rPr lang="fr-FR" sz="6600" b="1" cap="none" spc="50">
              <a:ln w="9525" cmpd="sng">
                <a:solidFill>
                  <a:srgbClr val="FF0000"/>
                </a:solidFill>
                <a:prstDash val="solid"/>
              </a:ln>
              <a:solidFill>
                <a:srgbClr val="70AD47">
                  <a:tint val="1000"/>
                </a:srgbClr>
              </a:solidFill>
              <a:effectLst/>
            </a:rPr>
            <a:t>Synthèse de l'allocation</a:t>
          </a:r>
        </a:p>
      </xdr:txBody>
    </xdr:sp>
    <xdr:clientData/>
  </xdr:oneCellAnchor>
  <xdr:oneCellAnchor>
    <xdr:from>
      <xdr:col>2</xdr:col>
      <xdr:colOff>1163240</xdr:colOff>
      <xdr:row>0</xdr:row>
      <xdr:rowOff>1211406</xdr:rowOff>
    </xdr:from>
    <xdr:ext cx="13709780" cy="1125501"/>
    <xdr:sp macro="" textlink="">
      <xdr:nvSpPr>
        <xdr:cNvPr id="18" name="Rectangle 17">
          <a:extLst>
            <a:ext uri="{FF2B5EF4-FFF2-40B4-BE49-F238E27FC236}">
              <a16:creationId xmlns:a16="http://schemas.microsoft.com/office/drawing/2014/main" id="{BFA4D5CD-431A-499E-AEB8-873BD788A4C7}"/>
            </a:ext>
          </a:extLst>
        </xdr:cNvPr>
        <xdr:cNvSpPr/>
      </xdr:nvSpPr>
      <xdr:spPr>
        <a:xfrm>
          <a:off x="2912376" y="1211406"/>
          <a:ext cx="13709780" cy="1125501"/>
        </a:xfrm>
        <a:prstGeom prst="rect">
          <a:avLst/>
        </a:prstGeom>
        <a:noFill/>
      </xdr:spPr>
      <xdr:txBody>
        <a:bodyPr wrap="none" lIns="91440" tIns="45720" rIns="91440" bIns="45720">
          <a:spAutoFit/>
        </a:bodyPr>
        <a:lstStyle/>
        <a:p>
          <a:pPr algn="ctr"/>
          <a:r>
            <a:rPr lang="fr-FR" sz="6600" b="1" cap="none" spc="50">
              <a:ln w="9525" cmpd="sng">
                <a:solidFill>
                  <a:srgbClr val="FF0000"/>
                </a:solidFill>
                <a:prstDash val="solid"/>
              </a:ln>
              <a:solidFill>
                <a:srgbClr val="FF0000"/>
              </a:solidFill>
              <a:effectLst/>
            </a:rPr>
            <a:t>des</a:t>
          </a:r>
          <a:r>
            <a:rPr lang="fr-FR" sz="6600" b="1" cap="none" spc="50" baseline="0">
              <a:ln w="9525" cmpd="sng">
                <a:solidFill>
                  <a:srgbClr val="FF0000"/>
                </a:solidFill>
                <a:prstDash val="solid"/>
              </a:ln>
              <a:solidFill>
                <a:srgbClr val="FF0000"/>
              </a:solidFill>
              <a:effectLst/>
            </a:rPr>
            <a:t> fonds levés pour l'obligation 2019</a:t>
          </a:r>
          <a:endParaRPr lang="fr-FR" sz="6600" b="1" cap="none" spc="50">
            <a:ln w="9525" cmpd="sng">
              <a:solidFill>
                <a:srgbClr val="FF0000"/>
              </a:solidFill>
              <a:prstDash val="solid"/>
            </a:ln>
            <a:solidFill>
              <a:srgbClr val="FF0000"/>
            </a:solidFill>
            <a:effectLst/>
          </a:endParaRPr>
        </a:p>
      </xdr:txBody>
    </xdr:sp>
    <xdr:clientData/>
  </xdr:oneCellAnchor>
  <xdr:twoCellAnchor>
    <xdr:from>
      <xdr:col>3</xdr:col>
      <xdr:colOff>207818</xdr:colOff>
      <xdr:row>1</xdr:row>
      <xdr:rowOff>397191</xdr:rowOff>
    </xdr:from>
    <xdr:to>
      <xdr:col>9</xdr:col>
      <xdr:colOff>831272</xdr:colOff>
      <xdr:row>13</xdr:row>
      <xdr:rowOff>272759</xdr:rowOff>
    </xdr:to>
    <xdr:graphicFrame macro="">
      <xdr:nvGraphicFramePr>
        <xdr:cNvPr id="19" name="Graphique 18">
          <a:extLst>
            <a:ext uri="{FF2B5EF4-FFF2-40B4-BE49-F238E27FC236}">
              <a16:creationId xmlns:a16="http://schemas.microsoft.com/office/drawing/2014/main" id="{4291F106-A124-40CB-A3D1-8D36F609B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363682</xdr:colOff>
      <xdr:row>2</xdr:row>
      <xdr:rowOff>34636</xdr:rowOff>
    </xdr:from>
    <xdr:to>
      <xdr:col>3</xdr:col>
      <xdr:colOff>86591</xdr:colOff>
      <xdr:row>5</xdr:row>
      <xdr:rowOff>329047</xdr:rowOff>
    </xdr:to>
    <xdr:sp macro="" textlink="">
      <xdr:nvSpPr>
        <xdr:cNvPr id="10" name="ZoneTexte 9">
          <a:extLst>
            <a:ext uri="{FF2B5EF4-FFF2-40B4-BE49-F238E27FC236}">
              <a16:creationId xmlns:a16="http://schemas.microsoft.com/office/drawing/2014/main" id="{DD09AC4E-D5B9-19ED-90B4-E487770176EA}"/>
            </a:ext>
          </a:extLst>
        </xdr:cNvPr>
        <xdr:cNvSpPr txBox="1"/>
      </xdr:nvSpPr>
      <xdr:spPr>
        <a:xfrm>
          <a:off x="762000" y="3290454"/>
          <a:ext cx="3359727" cy="1801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r" defTabSz="914400" rtl="0" eaLnBrk="1" fontAlgn="auto" latinLnBrk="0" hangingPunct="1">
            <a:lnSpc>
              <a:spcPct val="100000"/>
            </a:lnSpc>
            <a:spcBef>
              <a:spcPts val="0"/>
            </a:spcBef>
            <a:spcAft>
              <a:spcPts val="0"/>
            </a:spcAft>
            <a:buClrTx/>
            <a:buSzTx/>
            <a:buFontTx/>
            <a:buNone/>
            <a:tabLst/>
            <a:defRPr/>
          </a:pPr>
          <a:r>
            <a:rPr lang="fr-FR" sz="2800" b="1" i="0" baseline="0">
              <a:solidFill>
                <a:srgbClr val="FF0000"/>
              </a:solidFill>
              <a:effectLst/>
              <a:latin typeface="+mn-lt"/>
              <a:ea typeface="+mn-ea"/>
              <a:cs typeface="+mn-cs"/>
            </a:rPr>
            <a:t>Répartition du montant total investi par catégorie d'actif</a:t>
          </a:r>
          <a:endParaRPr lang="fr-FR" sz="2800">
            <a:solidFill>
              <a:srgbClr val="FF0000"/>
            </a:solidFill>
            <a:effectLst/>
          </a:endParaRPr>
        </a:p>
      </xdr:txBody>
    </xdr:sp>
    <xdr:clientData/>
  </xdr:twoCellAnchor>
  <xdr:twoCellAnchor editAs="oneCell">
    <xdr:from>
      <xdr:col>0</xdr:col>
      <xdr:colOff>299863</xdr:colOff>
      <xdr:row>0</xdr:row>
      <xdr:rowOff>194029</xdr:rowOff>
    </xdr:from>
    <xdr:to>
      <xdr:col>2</xdr:col>
      <xdr:colOff>875974</xdr:colOff>
      <xdr:row>0</xdr:row>
      <xdr:rowOff>2534029</xdr:rowOff>
    </xdr:to>
    <xdr:pic>
      <xdr:nvPicPr>
        <xdr:cNvPr id="20" name="Image 19">
          <a:extLst>
            <a:ext uri="{FF2B5EF4-FFF2-40B4-BE49-F238E27FC236}">
              <a16:creationId xmlns:a16="http://schemas.microsoft.com/office/drawing/2014/main" id="{FF257BF5-53D7-1469-20DB-1CBF37DB7E3C}"/>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299863" y="194029"/>
          <a:ext cx="2340000" cy="2340000"/>
        </a:xfrm>
        <a:prstGeom prst="rect">
          <a:avLst/>
        </a:prstGeom>
      </xdr:spPr>
    </xdr:pic>
    <xdr:clientData/>
  </xdr:twoCellAnchor>
  <xdr:twoCellAnchor editAs="oneCell">
    <xdr:from>
      <xdr:col>2</xdr:col>
      <xdr:colOff>831426</xdr:colOff>
      <xdr:row>33</xdr:row>
      <xdr:rowOff>1595032</xdr:rowOff>
    </xdr:from>
    <xdr:to>
      <xdr:col>2</xdr:col>
      <xdr:colOff>1495454</xdr:colOff>
      <xdr:row>34</xdr:row>
      <xdr:rowOff>95573</xdr:rowOff>
    </xdr:to>
    <xdr:pic>
      <xdr:nvPicPr>
        <xdr:cNvPr id="25" name="Graphique 24" descr="Pile avec un remplissage uni">
          <a:extLst>
            <a:ext uri="{FF2B5EF4-FFF2-40B4-BE49-F238E27FC236}">
              <a16:creationId xmlns:a16="http://schemas.microsoft.com/office/drawing/2014/main" id="{2DF0395A-83C7-499C-A633-D4105B11F3C4}"/>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2644986" y="27228712"/>
          <a:ext cx="664028" cy="664622"/>
        </a:xfrm>
        <a:prstGeom prst="rect">
          <a:avLst/>
        </a:prstGeom>
      </xdr:spPr>
    </xdr:pic>
    <xdr:clientData/>
  </xdr:twoCellAnchor>
  <xdr:twoCellAnchor editAs="oneCell">
    <xdr:from>
      <xdr:col>2</xdr:col>
      <xdr:colOff>845229</xdr:colOff>
      <xdr:row>65</xdr:row>
      <xdr:rowOff>332445</xdr:rowOff>
    </xdr:from>
    <xdr:to>
      <xdr:col>2</xdr:col>
      <xdr:colOff>1443944</xdr:colOff>
      <xdr:row>65</xdr:row>
      <xdr:rowOff>930519</xdr:rowOff>
    </xdr:to>
    <xdr:pic>
      <xdr:nvPicPr>
        <xdr:cNvPr id="26" name="Graphique 25" descr="Homme médecin avec un remplissage uni">
          <a:extLst>
            <a:ext uri="{FF2B5EF4-FFF2-40B4-BE49-F238E27FC236}">
              <a16:creationId xmlns:a16="http://schemas.microsoft.com/office/drawing/2014/main" id="{B9E8587B-1C19-41CE-9083-BCF3C0425AB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2658789" y="94729005"/>
          <a:ext cx="598715" cy="598074"/>
        </a:xfrm>
        <a:prstGeom prst="rect">
          <a:avLst/>
        </a:prstGeom>
      </xdr:spPr>
    </xdr:pic>
    <xdr:clientData/>
  </xdr:twoCellAnchor>
  <xdr:twoCellAnchor editAs="oneCell">
    <xdr:from>
      <xdr:col>2</xdr:col>
      <xdr:colOff>771313</xdr:colOff>
      <xdr:row>73</xdr:row>
      <xdr:rowOff>1368127</xdr:rowOff>
    </xdr:from>
    <xdr:to>
      <xdr:col>2</xdr:col>
      <xdr:colOff>1489771</xdr:colOff>
      <xdr:row>73</xdr:row>
      <xdr:rowOff>2082674</xdr:rowOff>
    </xdr:to>
    <xdr:pic>
      <xdr:nvPicPr>
        <xdr:cNvPr id="27" name="Graphique 26" descr="Main ouverte avec une plante avec un remplissage uni">
          <a:extLst>
            <a:ext uri="{FF2B5EF4-FFF2-40B4-BE49-F238E27FC236}">
              <a16:creationId xmlns:a16="http://schemas.microsoft.com/office/drawing/2014/main" id="{77A45D2F-21BB-456E-8F13-E4B00B5C96BC}"/>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 uri="{96DAC541-7B7A-43D3-8B79-37D633B846F1}">
              <asvg:svgBlip xmlns:asvg="http://schemas.microsoft.com/office/drawing/2016/SVG/main" r:embed="rId26"/>
            </a:ext>
          </a:extLst>
        </a:blip>
        <a:stretch>
          <a:fillRect/>
        </a:stretch>
      </xdr:blipFill>
      <xdr:spPr>
        <a:xfrm>
          <a:off x="2584873" y="113778367"/>
          <a:ext cx="718458" cy="714547"/>
        </a:xfrm>
        <a:prstGeom prst="rect">
          <a:avLst/>
        </a:prstGeom>
      </xdr:spPr>
    </xdr:pic>
    <xdr:clientData/>
  </xdr:twoCellAnchor>
  <xdr:twoCellAnchor editAs="oneCell">
    <xdr:from>
      <xdr:col>2</xdr:col>
      <xdr:colOff>799454</xdr:colOff>
      <xdr:row>62</xdr:row>
      <xdr:rowOff>941860</xdr:rowOff>
    </xdr:from>
    <xdr:to>
      <xdr:col>2</xdr:col>
      <xdr:colOff>1522265</xdr:colOff>
      <xdr:row>62</xdr:row>
      <xdr:rowOff>1660317</xdr:rowOff>
    </xdr:to>
    <xdr:pic>
      <xdr:nvPicPr>
        <xdr:cNvPr id="28" name="Graphique 27" descr="Maison avec un remplissage uni">
          <a:extLst>
            <a:ext uri="{FF2B5EF4-FFF2-40B4-BE49-F238E27FC236}">
              <a16:creationId xmlns:a16="http://schemas.microsoft.com/office/drawing/2014/main" id="{EBD28BD5-29BB-4726-A206-6C1F5AB1E6D9}"/>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 uri="{96DAC541-7B7A-43D3-8B79-37D633B846F1}">
              <asvg:svgBlip xmlns:asvg="http://schemas.microsoft.com/office/drawing/2016/SVG/main" r:embed="rId28"/>
            </a:ext>
          </a:extLst>
        </a:blip>
        <a:stretch>
          <a:fillRect/>
        </a:stretch>
      </xdr:blipFill>
      <xdr:spPr>
        <a:xfrm>
          <a:off x="2613014" y="89547220"/>
          <a:ext cx="722811" cy="718457"/>
        </a:xfrm>
        <a:prstGeom prst="rect">
          <a:avLst/>
        </a:prstGeom>
      </xdr:spPr>
    </xdr:pic>
    <xdr:clientData/>
  </xdr:twoCellAnchor>
  <xdr:twoCellAnchor editAs="oneCell">
    <xdr:from>
      <xdr:col>2</xdr:col>
      <xdr:colOff>824551</xdr:colOff>
      <xdr:row>58</xdr:row>
      <xdr:rowOff>1840269</xdr:rowOff>
    </xdr:from>
    <xdr:to>
      <xdr:col>2</xdr:col>
      <xdr:colOff>1471162</xdr:colOff>
      <xdr:row>59</xdr:row>
      <xdr:rowOff>256215</xdr:rowOff>
    </xdr:to>
    <xdr:pic>
      <xdr:nvPicPr>
        <xdr:cNvPr id="29" name="Graphique 28" descr="Routeur sans fil avec un remplissage uni">
          <a:extLst>
            <a:ext uri="{FF2B5EF4-FFF2-40B4-BE49-F238E27FC236}">
              <a16:creationId xmlns:a16="http://schemas.microsoft.com/office/drawing/2014/main" id="{EADF67F5-F523-4845-BA5D-38D08A05CC83}"/>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 uri="{96DAC541-7B7A-43D3-8B79-37D633B846F1}">
              <asvg:svgBlip xmlns:asvg="http://schemas.microsoft.com/office/drawing/2016/SVG/main" r:embed="rId30"/>
            </a:ext>
          </a:extLst>
        </a:blip>
        <a:stretch>
          <a:fillRect/>
        </a:stretch>
      </xdr:blipFill>
      <xdr:spPr>
        <a:xfrm>
          <a:off x="2638111" y="81789309"/>
          <a:ext cx="646611" cy="580025"/>
        </a:xfrm>
        <a:prstGeom prst="rect">
          <a:avLst/>
        </a:prstGeom>
      </xdr:spPr>
    </xdr:pic>
    <xdr:clientData/>
  </xdr:twoCellAnchor>
  <xdr:twoCellAnchor editAs="oneCell">
    <xdr:from>
      <xdr:col>2</xdr:col>
      <xdr:colOff>783167</xdr:colOff>
      <xdr:row>61</xdr:row>
      <xdr:rowOff>419100</xdr:rowOff>
    </xdr:from>
    <xdr:to>
      <xdr:col>2</xdr:col>
      <xdr:colOff>1447197</xdr:colOff>
      <xdr:row>61</xdr:row>
      <xdr:rowOff>1080626</xdr:rowOff>
    </xdr:to>
    <xdr:pic>
      <xdr:nvPicPr>
        <xdr:cNvPr id="30" name="Graphique 29" descr="Apprentissage des langues à distance avec un remplissage uni">
          <a:extLst>
            <a:ext uri="{FF2B5EF4-FFF2-40B4-BE49-F238E27FC236}">
              <a16:creationId xmlns:a16="http://schemas.microsoft.com/office/drawing/2014/main" id="{5433CC9F-7D13-4C30-BB47-261D981A113A}"/>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 uri="{96DAC541-7B7A-43D3-8B79-37D633B846F1}">
              <asvg:svgBlip xmlns:asvg="http://schemas.microsoft.com/office/drawing/2016/SVG/main" r:embed="rId32"/>
            </a:ext>
          </a:extLst>
        </a:blip>
        <a:stretch>
          <a:fillRect/>
        </a:stretch>
      </xdr:blipFill>
      <xdr:spPr>
        <a:xfrm>
          <a:off x="2599267" y="61569600"/>
          <a:ext cx="664030" cy="661526"/>
        </a:xfrm>
        <a:prstGeom prst="rect">
          <a:avLst/>
        </a:prstGeom>
      </xdr:spPr>
    </xdr:pic>
    <xdr:clientData/>
  </xdr:twoCellAnchor>
  <xdr:twoCellAnchor editAs="oneCell">
    <xdr:from>
      <xdr:col>2</xdr:col>
      <xdr:colOff>863371</xdr:colOff>
      <xdr:row>56</xdr:row>
      <xdr:rowOff>1144765</xdr:rowOff>
    </xdr:from>
    <xdr:to>
      <xdr:col>2</xdr:col>
      <xdr:colOff>1527398</xdr:colOff>
      <xdr:row>56</xdr:row>
      <xdr:rowOff>1812769</xdr:rowOff>
    </xdr:to>
    <xdr:pic>
      <xdr:nvPicPr>
        <xdr:cNvPr id="31" name="Graphique 30" descr="Usine avec un remplissage uni">
          <a:extLst>
            <a:ext uri="{FF2B5EF4-FFF2-40B4-BE49-F238E27FC236}">
              <a16:creationId xmlns:a16="http://schemas.microsoft.com/office/drawing/2014/main" id="{A483CBE3-674F-4C97-A923-1F453C339B9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 uri="{96DAC541-7B7A-43D3-8B79-37D633B846F1}">
              <asvg:svgBlip xmlns:asvg="http://schemas.microsoft.com/office/drawing/2016/SVG/main" r:embed="rId34"/>
            </a:ext>
          </a:extLst>
        </a:blip>
        <a:stretch>
          <a:fillRect/>
        </a:stretch>
      </xdr:blipFill>
      <xdr:spPr>
        <a:xfrm>
          <a:off x="2676931" y="76765645"/>
          <a:ext cx="664027" cy="668004"/>
        </a:xfrm>
        <a:prstGeom prst="rect">
          <a:avLst/>
        </a:prstGeom>
      </xdr:spPr>
    </xdr:pic>
    <xdr:clientData/>
  </xdr:twoCellAnchor>
  <xdr:twoCellAnchor editAs="oneCell">
    <xdr:from>
      <xdr:col>2</xdr:col>
      <xdr:colOff>730271</xdr:colOff>
      <xdr:row>48</xdr:row>
      <xdr:rowOff>251779</xdr:rowOff>
    </xdr:from>
    <xdr:to>
      <xdr:col>2</xdr:col>
      <xdr:colOff>1453082</xdr:colOff>
      <xdr:row>48</xdr:row>
      <xdr:rowOff>971189</xdr:rowOff>
    </xdr:to>
    <xdr:pic>
      <xdr:nvPicPr>
        <xdr:cNvPr id="32" name="Graphique 31" descr="Maison avec un remplissage uni">
          <a:extLst>
            <a:ext uri="{FF2B5EF4-FFF2-40B4-BE49-F238E27FC236}">
              <a16:creationId xmlns:a16="http://schemas.microsoft.com/office/drawing/2014/main" id="{1B8A9749-E85D-42FA-96FD-1A942097600F}"/>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 uri="{96DAC541-7B7A-43D3-8B79-37D633B846F1}">
              <asvg:svgBlip xmlns:asvg="http://schemas.microsoft.com/office/drawing/2016/SVG/main" r:embed="rId28"/>
            </a:ext>
          </a:extLst>
        </a:blip>
        <a:stretch>
          <a:fillRect/>
        </a:stretch>
      </xdr:blipFill>
      <xdr:spPr>
        <a:xfrm>
          <a:off x="2543831" y="57858979"/>
          <a:ext cx="722811" cy="719410"/>
        </a:xfrm>
        <a:prstGeom prst="rect">
          <a:avLst/>
        </a:prstGeom>
      </xdr:spPr>
    </xdr:pic>
    <xdr:clientData/>
  </xdr:twoCellAnchor>
  <xdr:twoCellAnchor editAs="oneCell">
    <xdr:from>
      <xdr:col>13</xdr:col>
      <xdr:colOff>533399</xdr:colOff>
      <xdr:row>31</xdr:row>
      <xdr:rowOff>500743</xdr:rowOff>
    </xdr:from>
    <xdr:to>
      <xdr:col>14</xdr:col>
      <xdr:colOff>261257</xdr:colOff>
      <xdr:row>31</xdr:row>
      <xdr:rowOff>1099458</xdr:rowOff>
    </xdr:to>
    <xdr:pic>
      <xdr:nvPicPr>
        <xdr:cNvPr id="17" name="Graphique 16" descr="Écran avec un remplissage uni">
          <a:hlinkClick xmlns:r="http://schemas.openxmlformats.org/officeDocument/2006/relationships" r:id="rId35"/>
          <a:extLst>
            <a:ext uri="{FF2B5EF4-FFF2-40B4-BE49-F238E27FC236}">
              <a16:creationId xmlns:a16="http://schemas.microsoft.com/office/drawing/2014/main" id="{92171B45-A3F6-B063-C70C-EDF353E1EFDD}"/>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794685" y="20628429"/>
          <a:ext cx="598715" cy="598715"/>
        </a:xfrm>
        <a:prstGeom prst="rect">
          <a:avLst/>
        </a:prstGeom>
      </xdr:spPr>
    </xdr:pic>
    <xdr:clientData/>
  </xdr:twoCellAnchor>
  <xdr:oneCellAnchor>
    <xdr:from>
      <xdr:col>13</xdr:col>
      <xdr:colOff>533399</xdr:colOff>
      <xdr:row>32</xdr:row>
      <xdr:rowOff>293915</xdr:rowOff>
    </xdr:from>
    <xdr:ext cx="598715" cy="598715"/>
    <xdr:pic>
      <xdr:nvPicPr>
        <xdr:cNvPr id="21" name="Graphique 20" descr="Écran avec un remplissage uni">
          <a:hlinkClick xmlns:r="http://schemas.openxmlformats.org/officeDocument/2006/relationships" r:id="rId38"/>
          <a:extLst>
            <a:ext uri="{FF2B5EF4-FFF2-40B4-BE49-F238E27FC236}">
              <a16:creationId xmlns:a16="http://schemas.microsoft.com/office/drawing/2014/main" id="{222F8FCE-3794-4D10-8167-A5F80A2C4547}"/>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794685" y="22141544"/>
          <a:ext cx="598715" cy="598715"/>
        </a:xfrm>
        <a:prstGeom prst="rect">
          <a:avLst/>
        </a:prstGeom>
      </xdr:spPr>
    </xdr:pic>
    <xdr:clientData/>
  </xdr:oneCellAnchor>
  <xdr:oneCellAnchor>
    <xdr:from>
      <xdr:col>13</xdr:col>
      <xdr:colOff>544285</xdr:colOff>
      <xdr:row>33</xdr:row>
      <xdr:rowOff>217715</xdr:rowOff>
    </xdr:from>
    <xdr:ext cx="598715" cy="598715"/>
    <xdr:pic>
      <xdr:nvPicPr>
        <xdr:cNvPr id="22" name="Graphique 21" descr="Écran avec un remplissage uni">
          <a:hlinkClick xmlns:r="http://schemas.openxmlformats.org/officeDocument/2006/relationships" r:id="rId39"/>
          <a:extLst>
            <a:ext uri="{FF2B5EF4-FFF2-40B4-BE49-F238E27FC236}">
              <a16:creationId xmlns:a16="http://schemas.microsoft.com/office/drawing/2014/main" id="{28316518-3EF7-48A5-9499-288F657CF19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805571" y="23230115"/>
          <a:ext cx="598715" cy="598715"/>
        </a:xfrm>
        <a:prstGeom prst="rect">
          <a:avLst/>
        </a:prstGeom>
      </xdr:spPr>
    </xdr:pic>
    <xdr:clientData/>
  </xdr:oneCellAnchor>
  <xdr:oneCellAnchor>
    <xdr:from>
      <xdr:col>13</xdr:col>
      <xdr:colOff>544285</xdr:colOff>
      <xdr:row>34</xdr:row>
      <xdr:rowOff>370115</xdr:rowOff>
    </xdr:from>
    <xdr:ext cx="598715" cy="598715"/>
    <xdr:pic>
      <xdr:nvPicPr>
        <xdr:cNvPr id="23" name="Graphique 22" descr="Écran avec un remplissage uni">
          <a:hlinkClick xmlns:r="http://schemas.openxmlformats.org/officeDocument/2006/relationships" r:id="rId40"/>
          <a:extLst>
            <a:ext uri="{FF2B5EF4-FFF2-40B4-BE49-F238E27FC236}">
              <a16:creationId xmlns:a16="http://schemas.microsoft.com/office/drawing/2014/main" id="{445DB080-753E-4FB5-80F6-B7128D42F4DA}"/>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805571" y="24296915"/>
          <a:ext cx="598715" cy="598715"/>
        </a:xfrm>
        <a:prstGeom prst="rect">
          <a:avLst/>
        </a:prstGeom>
      </xdr:spPr>
    </xdr:pic>
    <xdr:clientData/>
  </xdr:oneCellAnchor>
  <xdr:oneCellAnchor>
    <xdr:from>
      <xdr:col>13</xdr:col>
      <xdr:colOff>544284</xdr:colOff>
      <xdr:row>35</xdr:row>
      <xdr:rowOff>892629</xdr:rowOff>
    </xdr:from>
    <xdr:ext cx="598715" cy="598715"/>
    <xdr:pic>
      <xdr:nvPicPr>
        <xdr:cNvPr id="24" name="Graphique 23" descr="Écran avec un remplissage uni">
          <a:hlinkClick xmlns:r="http://schemas.openxmlformats.org/officeDocument/2006/relationships" r:id="rId41"/>
          <a:extLst>
            <a:ext uri="{FF2B5EF4-FFF2-40B4-BE49-F238E27FC236}">
              <a16:creationId xmlns:a16="http://schemas.microsoft.com/office/drawing/2014/main" id="{48775181-CBD8-4594-AFDF-2B936134C97A}"/>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805570" y="26049515"/>
          <a:ext cx="598715" cy="598715"/>
        </a:xfrm>
        <a:prstGeom prst="rect">
          <a:avLst/>
        </a:prstGeom>
      </xdr:spPr>
    </xdr:pic>
    <xdr:clientData/>
  </xdr:oneCellAnchor>
  <xdr:oneCellAnchor>
    <xdr:from>
      <xdr:col>13</xdr:col>
      <xdr:colOff>533399</xdr:colOff>
      <xdr:row>36</xdr:row>
      <xdr:rowOff>468086</xdr:rowOff>
    </xdr:from>
    <xdr:ext cx="598715" cy="598715"/>
    <xdr:pic>
      <xdr:nvPicPr>
        <xdr:cNvPr id="33" name="Graphique 32" descr="Écran avec un remplissage uni">
          <a:hlinkClick xmlns:r="http://schemas.openxmlformats.org/officeDocument/2006/relationships" r:id="rId42"/>
          <a:extLst>
            <a:ext uri="{FF2B5EF4-FFF2-40B4-BE49-F238E27FC236}">
              <a16:creationId xmlns:a16="http://schemas.microsoft.com/office/drawing/2014/main" id="{D8E36BEF-B263-4182-8E37-71C69FC660BE}"/>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794685" y="27998057"/>
          <a:ext cx="598715" cy="598715"/>
        </a:xfrm>
        <a:prstGeom prst="rect">
          <a:avLst/>
        </a:prstGeom>
      </xdr:spPr>
    </xdr:pic>
    <xdr:clientData/>
  </xdr:oneCellAnchor>
  <xdr:oneCellAnchor>
    <xdr:from>
      <xdr:col>13</xdr:col>
      <xdr:colOff>566057</xdr:colOff>
      <xdr:row>37</xdr:row>
      <xdr:rowOff>250372</xdr:rowOff>
    </xdr:from>
    <xdr:ext cx="598715" cy="598715"/>
    <xdr:pic>
      <xdr:nvPicPr>
        <xdr:cNvPr id="34" name="Graphique 33" descr="Écran avec un remplissage uni">
          <a:hlinkClick xmlns:r="http://schemas.openxmlformats.org/officeDocument/2006/relationships" r:id="rId43"/>
          <a:extLst>
            <a:ext uri="{FF2B5EF4-FFF2-40B4-BE49-F238E27FC236}">
              <a16:creationId xmlns:a16="http://schemas.microsoft.com/office/drawing/2014/main" id="{255654F1-A51E-4C59-A037-6727FFF98118}"/>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827343" y="29043086"/>
          <a:ext cx="598715" cy="598715"/>
        </a:xfrm>
        <a:prstGeom prst="rect">
          <a:avLst/>
        </a:prstGeom>
      </xdr:spPr>
    </xdr:pic>
    <xdr:clientData/>
  </xdr:oneCellAnchor>
  <xdr:oneCellAnchor>
    <xdr:from>
      <xdr:col>13</xdr:col>
      <xdr:colOff>533399</xdr:colOff>
      <xdr:row>38</xdr:row>
      <xdr:rowOff>500743</xdr:rowOff>
    </xdr:from>
    <xdr:ext cx="598715" cy="598715"/>
    <xdr:pic>
      <xdr:nvPicPr>
        <xdr:cNvPr id="35" name="Graphique 34" descr="Écran avec un remplissage uni">
          <a:hlinkClick xmlns:r="http://schemas.openxmlformats.org/officeDocument/2006/relationships" r:id="rId44"/>
          <a:extLst>
            <a:ext uri="{FF2B5EF4-FFF2-40B4-BE49-F238E27FC236}">
              <a16:creationId xmlns:a16="http://schemas.microsoft.com/office/drawing/2014/main" id="{975B397C-6D60-45D0-9AF2-F09483EAF65B}"/>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794685" y="22348372"/>
          <a:ext cx="598715" cy="598715"/>
        </a:xfrm>
        <a:prstGeom prst="rect">
          <a:avLst/>
        </a:prstGeom>
      </xdr:spPr>
    </xdr:pic>
    <xdr:clientData/>
  </xdr:oneCellAnchor>
  <xdr:oneCellAnchor>
    <xdr:from>
      <xdr:col>13</xdr:col>
      <xdr:colOff>544285</xdr:colOff>
      <xdr:row>39</xdr:row>
      <xdr:rowOff>261258</xdr:rowOff>
    </xdr:from>
    <xdr:ext cx="598715" cy="598715"/>
    <xdr:pic>
      <xdr:nvPicPr>
        <xdr:cNvPr id="36" name="Graphique 35" descr="Écran avec un remplissage uni">
          <a:hlinkClick xmlns:r="http://schemas.openxmlformats.org/officeDocument/2006/relationships" r:id="rId45"/>
          <a:extLst>
            <a:ext uri="{FF2B5EF4-FFF2-40B4-BE49-F238E27FC236}">
              <a16:creationId xmlns:a16="http://schemas.microsoft.com/office/drawing/2014/main" id="{83FFFA3B-4644-4229-9AF1-AF300CF09922}"/>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805571" y="31416172"/>
          <a:ext cx="598715" cy="598715"/>
        </a:xfrm>
        <a:prstGeom prst="rect">
          <a:avLst/>
        </a:prstGeom>
      </xdr:spPr>
    </xdr:pic>
    <xdr:clientData/>
  </xdr:oneCellAnchor>
  <xdr:oneCellAnchor>
    <xdr:from>
      <xdr:col>13</xdr:col>
      <xdr:colOff>555170</xdr:colOff>
      <xdr:row>40</xdr:row>
      <xdr:rowOff>337457</xdr:rowOff>
    </xdr:from>
    <xdr:ext cx="598715" cy="598715"/>
    <xdr:pic>
      <xdr:nvPicPr>
        <xdr:cNvPr id="37" name="Graphique 36" descr="Écran avec un remplissage uni">
          <a:hlinkClick xmlns:r="http://schemas.openxmlformats.org/officeDocument/2006/relationships" r:id="rId46"/>
          <a:extLst>
            <a:ext uri="{FF2B5EF4-FFF2-40B4-BE49-F238E27FC236}">
              <a16:creationId xmlns:a16="http://schemas.microsoft.com/office/drawing/2014/main" id="{391EFB78-1455-42EB-A5E7-4CF5E233B9F1}"/>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816456" y="32559171"/>
          <a:ext cx="598715" cy="598715"/>
        </a:xfrm>
        <a:prstGeom prst="rect">
          <a:avLst/>
        </a:prstGeom>
      </xdr:spPr>
    </xdr:pic>
    <xdr:clientData/>
  </xdr:oneCellAnchor>
  <xdr:oneCellAnchor>
    <xdr:from>
      <xdr:col>13</xdr:col>
      <xdr:colOff>566056</xdr:colOff>
      <xdr:row>41</xdr:row>
      <xdr:rowOff>130628</xdr:rowOff>
    </xdr:from>
    <xdr:ext cx="598715" cy="598715"/>
    <xdr:pic>
      <xdr:nvPicPr>
        <xdr:cNvPr id="38" name="Graphique 37" descr="Écran avec un remplissage uni">
          <a:hlinkClick xmlns:r="http://schemas.openxmlformats.org/officeDocument/2006/relationships" r:id="rId47"/>
          <a:extLst>
            <a:ext uri="{FF2B5EF4-FFF2-40B4-BE49-F238E27FC236}">
              <a16:creationId xmlns:a16="http://schemas.microsoft.com/office/drawing/2014/main" id="{7E426D48-678E-4882-9016-DD1BE8E7AE32}"/>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827342" y="33593314"/>
          <a:ext cx="598715" cy="598715"/>
        </a:xfrm>
        <a:prstGeom prst="rect">
          <a:avLst/>
        </a:prstGeom>
      </xdr:spPr>
    </xdr:pic>
    <xdr:clientData/>
  </xdr:oneCellAnchor>
  <xdr:oneCellAnchor>
    <xdr:from>
      <xdr:col>13</xdr:col>
      <xdr:colOff>566056</xdr:colOff>
      <xdr:row>42</xdr:row>
      <xdr:rowOff>272143</xdr:rowOff>
    </xdr:from>
    <xdr:ext cx="598715" cy="598715"/>
    <xdr:pic>
      <xdr:nvPicPr>
        <xdr:cNvPr id="39" name="Graphique 38" descr="Écran avec un remplissage uni">
          <a:hlinkClick xmlns:r="http://schemas.openxmlformats.org/officeDocument/2006/relationships" r:id="rId48"/>
          <a:extLst>
            <a:ext uri="{FF2B5EF4-FFF2-40B4-BE49-F238E27FC236}">
              <a16:creationId xmlns:a16="http://schemas.microsoft.com/office/drawing/2014/main" id="{7A7F5450-FEB7-4A80-A91A-BA0A64236E07}"/>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827342" y="34583914"/>
          <a:ext cx="598715" cy="598715"/>
        </a:xfrm>
        <a:prstGeom prst="rect">
          <a:avLst/>
        </a:prstGeom>
      </xdr:spPr>
    </xdr:pic>
    <xdr:clientData/>
  </xdr:oneCellAnchor>
  <xdr:oneCellAnchor>
    <xdr:from>
      <xdr:col>13</xdr:col>
      <xdr:colOff>555170</xdr:colOff>
      <xdr:row>43</xdr:row>
      <xdr:rowOff>348343</xdr:rowOff>
    </xdr:from>
    <xdr:ext cx="598715" cy="598715"/>
    <xdr:pic>
      <xdr:nvPicPr>
        <xdr:cNvPr id="40" name="Graphique 39" descr="Écran avec un remplissage uni">
          <a:hlinkClick xmlns:r="http://schemas.openxmlformats.org/officeDocument/2006/relationships" r:id="rId49"/>
          <a:extLst>
            <a:ext uri="{FF2B5EF4-FFF2-40B4-BE49-F238E27FC236}">
              <a16:creationId xmlns:a16="http://schemas.microsoft.com/office/drawing/2014/main" id="{5E6BCB91-66B9-40F4-8C91-E533A840B1A6}"/>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816456" y="35737800"/>
          <a:ext cx="598715" cy="598715"/>
        </a:xfrm>
        <a:prstGeom prst="rect">
          <a:avLst/>
        </a:prstGeom>
      </xdr:spPr>
    </xdr:pic>
    <xdr:clientData/>
  </xdr:oneCellAnchor>
  <xdr:oneCellAnchor>
    <xdr:from>
      <xdr:col>13</xdr:col>
      <xdr:colOff>576942</xdr:colOff>
      <xdr:row>44</xdr:row>
      <xdr:rowOff>359229</xdr:rowOff>
    </xdr:from>
    <xdr:ext cx="598715" cy="598715"/>
    <xdr:pic>
      <xdr:nvPicPr>
        <xdr:cNvPr id="41" name="Graphique 40" descr="Écran avec un remplissage uni">
          <a:hlinkClick xmlns:r="http://schemas.openxmlformats.org/officeDocument/2006/relationships" r:id="rId50"/>
          <a:extLst>
            <a:ext uri="{FF2B5EF4-FFF2-40B4-BE49-F238E27FC236}">
              <a16:creationId xmlns:a16="http://schemas.microsoft.com/office/drawing/2014/main" id="{0A598E62-C09C-450F-9CC1-67F3CF629D0B}"/>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838228" y="37185600"/>
          <a:ext cx="598715" cy="598715"/>
        </a:xfrm>
        <a:prstGeom prst="rect">
          <a:avLst/>
        </a:prstGeom>
      </xdr:spPr>
    </xdr:pic>
    <xdr:clientData/>
  </xdr:oneCellAnchor>
  <xdr:oneCellAnchor>
    <xdr:from>
      <xdr:col>13</xdr:col>
      <xdr:colOff>576942</xdr:colOff>
      <xdr:row>45</xdr:row>
      <xdr:rowOff>119743</xdr:rowOff>
    </xdr:from>
    <xdr:ext cx="598715" cy="598715"/>
    <xdr:pic>
      <xdr:nvPicPr>
        <xdr:cNvPr id="42" name="Graphique 41" descr="Écran avec un remplissage uni">
          <a:hlinkClick xmlns:r="http://schemas.openxmlformats.org/officeDocument/2006/relationships" r:id="rId51"/>
          <a:extLst>
            <a:ext uri="{FF2B5EF4-FFF2-40B4-BE49-F238E27FC236}">
              <a16:creationId xmlns:a16="http://schemas.microsoft.com/office/drawing/2014/main" id="{B57820A2-74A3-4756-AB20-E1822E657157}"/>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838228" y="38328600"/>
          <a:ext cx="598715" cy="598715"/>
        </a:xfrm>
        <a:prstGeom prst="rect">
          <a:avLst/>
        </a:prstGeom>
      </xdr:spPr>
    </xdr:pic>
    <xdr:clientData/>
  </xdr:oneCellAnchor>
  <xdr:oneCellAnchor>
    <xdr:from>
      <xdr:col>13</xdr:col>
      <xdr:colOff>566056</xdr:colOff>
      <xdr:row>46</xdr:row>
      <xdr:rowOff>587828</xdr:rowOff>
    </xdr:from>
    <xdr:ext cx="598715" cy="598715"/>
    <xdr:pic>
      <xdr:nvPicPr>
        <xdr:cNvPr id="43" name="Graphique 42" descr="Écran avec un remplissage uni">
          <a:hlinkClick xmlns:r="http://schemas.openxmlformats.org/officeDocument/2006/relationships" r:id="rId52"/>
          <a:extLst>
            <a:ext uri="{FF2B5EF4-FFF2-40B4-BE49-F238E27FC236}">
              <a16:creationId xmlns:a16="http://schemas.microsoft.com/office/drawing/2014/main" id="{BEB7F4FD-EA63-48D7-8278-CE431A7EA08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827342" y="39634885"/>
          <a:ext cx="598715" cy="598715"/>
        </a:xfrm>
        <a:prstGeom prst="rect">
          <a:avLst/>
        </a:prstGeom>
      </xdr:spPr>
    </xdr:pic>
    <xdr:clientData/>
  </xdr:oneCellAnchor>
  <xdr:oneCellAnchor>
    <xdr:from>
      <xdr:col>13</xdr:col>
      <xdr:colOff>518159</xdr:colOff>
      <xdr:row>47</xdr:row>
      <xdr:rowOff>533400</xdr:rowOff>
    </xdr:from>
    <xdr:ext cx="598715" cy="598715"/>
    <xdr:pic>
      <xdr:nvPicPr>
        <xdr:cNvPr id="44" name="Graphique 43" descr="Écran avec un remplissage uni">
          <a:hlinkClick xmlns:r="http://schemas.openxmlformats.org/officeDocument/2006/relationships" r:id="rId53"/>
          <a:extLst>
            <a:ext uri="{FF2B5EF4-FFF2-40B4-BE49-F238E27FC236}">
              <a16:creationId xmlns:a16="http://schemas.microsoft.com/office/drawing/2014/main" id="{9CD65A8D-691B-4E03-BBAC-21AB8B0FC0BA}"/>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814279" y="56677560"/>
          <a:ext cx="598715" cy="598715"/>
        </a:xfrm>
        <a:prstGeom prst="rect">
          <a:avLst/>
        </a:prstGeom>
      </xdr:spPr>
    </xdr:pic>
    <xdr:clientData/>
  </xdr:oneCellAnchor>
  <xdr:oneCellAnchor>
    <xdr:from>
      <xdr:col>13</xdr:col>
      <xdr:colOff>533399</xdr:colOff>
      <xdr:row>48</xdr:row>
      <xdr:rowOff>500743</xdr:rowOff>
    </xdr:from>
    <xdr:ext cx="598715" cy="598715"/>
    <xdr:pic>
      <xdr:nvPicPr>
        <xdr:cNvPr id="45" name="Graphique 44" descr="Écran avec un remplissage uni">
          <a:hlinkClick xmlns:r="http://schemas.openxmlformats.org/officeDocument/2006/relationships" r:id="rId54"/>
          <a:extLst>
            <a:ext uri="{FF2B5EF4-FFF2-40B4-BE49-F238E27FC236}">
              <a16:creationId xmlns:a16="http://schemas.microsoft.com/office/drawing/2014/main" id="{7011DC66-5CC6-4C04-BA6B-A88C8D77CF85}"/>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794685" y="22348372"/>
          <a:ext cx="598715" cy="598715"/>
        </a:xfrm>
        <a:prstGeom prst="rect">
          <a:avLst/>
        </a:prstGeom>
      </xdr:spPr>
    </xdr:pic>
    <xdr:clientData/>
  </xdr:oneCellAnchor>
  <xdr:oneCellAnchor>
    <xdr:from>
      <xdr:col>13</xdr:col>
      <xdr:colOff>544285</xdr:colOff>
      <xdr:row>49</xdr:row>
      <xdr:rowOff>304800</xdr:rowOff>
    </xdr:from>
    <xdr:ext cx="598715" cy="598715"/>
    <xdr:pic>
      <xdr:nvPicPr>
        <xdr:cNvPr id="46" name="Graphique 45" descr="Écran avec un remplissage uni">
          <a:hlinkClick xmlns:r="http://schemas.openxmlformats.org/officeDocument/2006/relationships" r:id="rId55"/>
          <a:extLst>
            <a:ext uri="{FF2B5EF4-FFF2-40B4-BE49-F238E27FC236}">
              <a16:creationId xmlns:a16="http://schemas.microsoft.com/office/drawing/2014/main" id="{A8D9AF97-9686-4418-9ACE-7679025137F6}"/>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805571" y="44206886"/>
          <a:ext cx="598715" cy="598715"/>
        </a:xfrm>
        <a:prstGeom prst="rect">
          <a:avLst/>
        </a:prstGeom>
      </xdr:spPr>
    </xdr:pic>
    <xdr:clientData/>
  </xdr:oneCellAnchor>
  <xdr:oneCellAnchor>
    <xdr:from>
      <xdr:col>13</xdr:col>
      <xdr:colOff>533399</xdr:colOff>
      <xdr:row>50</xdr:row>
      <xdr:rowOff>272143</xdr:rowOff>
    </xdr:from>
    <xdr:ext cx="598715" cy="598715"/>
    <xdr:pic>
      <xdr:nvPicPr>
        <xdr:cNvPr id="47" name="Graphique 46" descr="Écran avec un remplissage uni">
          <a:hlinkClick xmlns:r="http://schemas.openxmlformats.org/officeDocument/2006/relationships" r:id="rId56"/>
          <a:extLst>
            <a:ext uri="{FF2B5EF4-FFF2-40B4-BE49-F238E27FC236}">
              <a16:creationId xmlns:a16="http://schemas.microsoft.com/office/drawing/2014/main" id="{B69432E0-1195-4969-B9F0-BB8395ADF9AD}"/>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794685" y="45360772"/>
          <a:ext cx="598715" cy="598715"/>
        </a:xfrm>
        <a:prstGeom prst="rect">
          <a:avLst/>
        </a:prstGeom>
      </xdr:spPr>
    </xdr:pic>
    <xdr:clientData/>
  </xdr:oneCellAnchor>
  <xdr:oneCellAnchor>
    <xdr:from>
      <xdr:col>13</xdr:col>
      <xdr:colOff>533399</xdr:colOff>
      <xdr:row>51</xdr:row>
      <xdr:rowOff>108857</xdr:rowOff>
    </xdr:from>
    <xdr:ext cx="598715" cy="598715"/>
    <xdr:pic>
      <xdr:nvPicPr>
        <xdr:cNvPr id="48" name="Graphique 47" descr="Écran avec un remplissage uni">
          <a:hlinkClick xmlns:r="http://schemas.openxmlformats.org/officeDocument/2006/relationships" r:id="rId57"/>
          <a:extLst>
            <a:ext uri="{FF2B5EF4-FFF2-40B4-BE49-F238E27FC236}">
              <a16:creationId xmlns:a16="http://schemas.microsoft.com/office/drawing/2014/main" id="{EB02563E-FC68-4400-A27C-D3425867D9CC}"/>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794685" y="46155428"/>
          <a:ext cx="598715" cy="598715"/>
        </a:xfrm>
        <a:prstGeom prst="rect">
          <a:avLst/>
        </a:prstGeom>
      </xdr:spPr>
    </xdr:pic>
    <xdr:clientData/>
  </xdr:oneCellAnchor>
  <xdr:oneCellAnchor>
    <xdr:from>
      <xdr:col>13</xdr:col>
      <xdr:colOff>544284</xdr:colOff>
      <xdr:row>52</xdr:row>
      <xdr:rowOff>783768</xdr:rowOff>
    </xdr:from>
    <xdr:ext cx="598715" cy="598715"/>
    <xdr:pic>
      <xdr:nvPicPr>
        <xdr:cNvPr id="49" name="Graphique 48" descr="Écran avec un remplissage uni">
          <a:hlinkClick xmlns:r="http://schemas.openxmlformats.org/officeDocument/2006/relationships" r:id="rId58"/>
          <a:extLst>
            <a:ext uri="{FF2B5EF4-FFF2-40B4-BE49-F238E27FC236}">
              <a16:creationId xmlns:a16="http://schemas.microsoft.com/office/drawing/2014/main" id="{353653AF-BF3F-4955-A59A-533558EFA1D4}"/>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234070" y="65934768"/>
          <a:ext cx="598715" cy="598715"/>
        </a:xfrm>
        <a:prstGeom prst="rect">
          <a:avLst/>
        </a:prstGeom>
      </xdr:spPr>
    </xdr:pic>
    <xdr:clientData/>
  </xdr:oneCellAnchor>
  <xdr:oneCellAnchor>
    <xdr:from>
      <xdr:col>13</xdr:col>
      <xdr:colOff>533399</xdr:colOff>
      <xdr:row>53</xdr:row>
      <xdr:rowOff>566057</xdr:rowOff>
    </xdr:from>
    <xdr:ext cx="598715" cy="598715"/>
    <xdr:pic>
      <xdr:nvPicPr>
        <xdr:cNvPr id="50" name="Graphique 49" descr="Écran avec un remplissage uni">
          <a:hlinkClick xmlns:r="http://schemas.openxmlformats.org/officeDocument/2006/relationships" r:id="rId59"/>
          <a:extLst>
            <a:ext uri="{FF2B5EF4-FFF2-40B4-BE49-F238E27FC236}">
              <a16:creationId xmlns:a16="http://schemas.microsoft.com/office/drawing/2014/main" id="{1F816BE0-CC2B-4B3E-AA66-3E98C14867FE}"/>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794685" y="48561171"/>
          <a:ext cx="598715" cy="598715"/>
        </a:xfrm>
        <a:prstGeom prst="rect">
          <a:avLst/>
        </a:prstGeom>
      </xdr:spPr>
    </xdr:pic>
    <xdr:clientData/>
  </xdr:oneCellAnchor>
  <xdr:oneCellAnchor>
    <xdr:from>
      <xdr:col>13</xdr:col>
      <xdr:colOff>511628</xdr:colOff>
      <xdr:row>54</xdr:row>
      <xdr:rowOff>315686</xdr:rowOff>
    </xdr:from>
    <xdr:ext cx="598715" cy="598715"/>
    <xdr:pic>
      <xdr:nvPicPr>
        <xdr:cNvPr id="51" name="Graphique 50" descr="Écran avec un remplissage uni">
          <a:hlinkClick xmlns:r="http://schemas.openxmlformats.org/officeDocument/2006/relationships" r:id="rId60"/>
          <a:extLst>
            <a:ext uri="{FF2B5EF4-FFF2-40B4-BE49-F238E27FC236}">
              <a16:creationId xmlns:a16="http://schemas.microsoft.com/office/drawing/2014/main" id="{8C93B25A-6ED2-4F7E-B67C-B973D3940A13}"/>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772914" y="49834800"/>
          <a:ext cx="598715" cy="598715"/>
        </a:xfrm>
        <a:prstGeom prst="rect">
          <a:avLst/>
        </a:prstGeom>
      </xdr:spPr>
    </xdr:pic>
    <xdr:clientData/>
  </xdr:oneCellAnchor>
  <xdr:oneCellAnchor>
    <xdr:from>
      <xdr:col>13</xdr:col>
      <xdr:colOff>544285</xdr:colOff>
      <xdr:row>55</xdr:row>
      <xdr:rowOff>239486</xdr:rowOff>
    </xdr:from>
    <xdr:ext cx="598715" cy="598715"/>
    <xdr:pic>
      <xdr:nvPicPr>
        <xdr:cNvPr id="52" name="Graphique 51" descr="Écran avec un remplissage uni">
          <a:hlinkClick xmlns:r="http://schemas.openxmlformats.org/officeDocument/2006/relationships" r:id="rId61"/>
          <a:extLst>
            <a:ext uri="{FF2B5EF4-FFF2-40B4-BE49-F238E27FC236}">
              <a16:creationId xmlns:a16="http://schemas.microsoft.com/office/drawing/2014/main" id="{6AC5572F-4858-44A3-9F02-C8384F8B8533}"/>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805571" y="50956029"/>
          <a:ext cx="598715" cy="598715"/>
        </a:xfrm>
        <a:prstGeom prst="rect">
          <a:avLst/>
        </a:prstGeom>
      </xdr:spPr>
    </xdr:pic>
    <xdr:clientData/>
  </xdr:oneCellAnchor>
  <xdr:oneCellAnchor>
    <xdr:from>
      <xdr:col>13</xdr:col>
      <xdr:colOff>566057</xdr:colOff>
      <xdr:row>56</xdr:row>
      <xdr:rowOff>587829</xdr:rowOff>
    </xdr:from>
    <xdr:ext cx="598715" cy="598715"/>
    <xdr:pic>
      <xdr:nvPicPr>
        <xdr:cNvPr id="53" name="Graphique 52" descr="Écran avec un remplissage uni">
          <a:hlinkClick xmlns:r="http://schemas.openxmlformats.org/officeDocument/2006/relationships" r:id="rId62"/>
          <a:extLst>
            <a:ext uri="{FF2B5EF4-FFF2-40B4-BE49-F238E27FC236}">
              <a16:creationId xmlns:a16="http://schemas.microsoft.com/office/drawing/2014/main" id="{37F337CC-0DBD-462C-9FCB-E39151CB0788}"/>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827343" y="52305858"/>
          <a:ext cx="598715" cy="598715"/>
        </a:xfrm>
        <a:prstGeom prst="rect">
          <a:avLst/>
        </a:prstGeom>
      </xdr:spPr>
    </xdr:pic>
    <xdr:clientData/>
  </xdr:oneCellAnchor>
  <xdr:oneCellAnchor>
    <xdr:from>
      <xdr:col>13</xdr:col>
      <xdr:colOff>533399</xdr:colOff>
      <xdr:row>57</xdr:row>
      <xdr:rowOff>500743</xdr:rowOff>
    </xdr:from>
    <xdr:ext cx="598715" cy="598715"/>
    <xdr:pic>
      <xdr:nvPicPr>
        <xdr:cNvPr id="54" name="Graphique 53" descr="Écran avec un remplissage uni">
          <a:hlinkClick xmlns:r="http://schemas.openxmlformats.org/officeDocument/2006/relationships" r:id="rId63"/>
          <a:extLst>
            <a:ext uri="{FF2B5EF4-FFF2-40B4-BE49-F238E27FC236}">
              <a16:creationId xmlns:a16="http://schemas.microsoft.com/office/drawing/2014/main" id="{D0656314-70A3-4411-AAAF-69C790720954}"/>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794685" y="22348372"/>
          <a:ext cx="598715" cy="598715"/>
        </a:xfrm>
        <a:prstGeom prst="rect">
          <a:avLst/>
        </a:prstGeom>
      </xdr:spPr>
    </xdr:pic>
    <xdr:clientData/>
  </xdr:oneCellAnchor>
  <xdr:oneCellAnchor>
    <xdr:from>
      <xdr:col>13</xdr:col>
      <xdr:colOff>533399</xdr:colOff>
      <xdr:row>58</xdr:row>
      <xdr:rowOff>500743</xdr:rowOff>
    </xdr:from>
    <xdr:ext cx="598715" cy="598715"/>
    <xdr:pic>
      <xdr:nvPicPr>
        <xdr:cNvPr id="55" name="Graphique 54" descr="Écran avec un remplissage uni">
          <a:hlinkClick xmlns:r="http://schemas.openxmlformats.org/officeDocument/2006/relationships" r:id="rId64"/>
          <a:extLst>
            <a:ext uri="{FF2B5EF4-FFF2-40B4-BE49-F238E27FC236}">
              <a16:creationId xmlns:a16="http://schemas.microsoft.com/office/drawing/2014/main" id="{358761D9-F348-42F6-8B79-31FDDBE909E3}"/>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794685" y="22348372"/>
          <a:ext cx="598715" cy="598715"/>
        </a:xfrm>
        <a:prstGeom prst="rect">
          <a:avLst/>
        </a:prstGeom>
      </xdr:spPr>
    </xdr:pic>
    <xdr:clientData/>
  </xdr:oneCellAnchor>
  <xdr:oneCellAnchor>
    <xdr:from>
      <xdr:col>13</xdr:col>
      <xdr:colOff>533399</xdr:colOff>
      <xdr:row>59</xdr:row>
      <xdr:rowOff>500743</xdr:rowOff>
    </xdr:from>
    <xdr:ext cx="598715" cy="598715"/>
    <xdr:pic>
      <xdr:nvPicPr>
        <xdr:cNvPr id="56" name="Graphique 55" descr="Écran avec un remplissage uni">
          <a:hlinkClick xmlns:r="http://schemas.openxmlformats.org/officeDocument/2006/relationships" r:id="rId65"/>
          <a:extLst>
            <a:ext uri="{FF2B5EF4-FFF2-40B4-BE49-F238E27FC236}">
              <a16:creationId xmlns:a16="http://schemas.microsoft.com/office/drawing/2014/main" id="{7EA52F48-ED70-4624-9F1C-FB6E650FEFA6}"/>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794685" y="22348372"/>
          <a:ext cx="598715" cy="598715"/>
        </a:xfrm>
        <a:prstGeom prst="rect">
          <a:avLst/>
        </a:prstGeom>
      </xdr:spPr>
    </xdr:pic>
    <xdr:clientData/>
  </xdr:oneCellAnchor>
  <xdr:oneCellAnchor>
    <xdr:from>
      <xdr:col>13</xdr:col>
      <xdr:colOff>533399</xdr:colOff>
      <xdr:row>60</xdr:row>
      <xdr:rowOff>500743</xdr:rowOff>
    </xdr:from>
    <xdr:ext cx="598715" cy="598715"/>
    <xdr:pic>
      <xdr:nvPicPr>
        <xdr:cNvPr id="57" name="Graphique 56" descr="Écran avec un remplissage uni">
          <a:hlinkClick xmlns:r="http://schemas.openxmlformats.org/officeDocument/2006/relationships" r:id="rId66"/>
          <a:extLst>
            <a:ext uri="{FF2B5EF4-FFF2-40B4-BE49-F238E27FC236}">
              <a16:creationId xmlns:a16="http://schemas.microsoft.com/office/drawing/2014/main" id="{3DB19B7E-5ACE-4AC3-BFBA-1161BDBECE17}"/>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794685" y="22348372"/>
          <a:ext cx="598715" cy="598715"/>
        </a:xfrm>
        <a:prstGeom prst="rect">
          <a:avLst/>
        </a:prstGeom>
      </xdr:spPr>
    </xdr:pic>
    <xdr:clientData/>
  </xdr:oneCellAnchor>
  <xdr:oneCellAnchor>
    <xdr:from>
      <xdr:col>13</xdr:col>
      <xdr:colOff>533399</xdr:colOff>
      <xdr:row>61</xdr:row>
      <xdr:rowOff>500743</xdr:rowOff>
    </xdr:from>
    <xdr:ext cx="598715" cy="598715"/>
    <xdr:pic>
      <xdr:nvPicPr>
        <xdr:cNvPr id="58" name="Graphique 57" descr="Écran avec un remplissage uni">
          <a:hlinkClick xmlns:r="http://schemas.openxmlformats.org/officeDocument/2006/relationships" r:id="rId67"/>
          <a:extLst>
            <a:ext uri="{FF2B5EF4-FFF2-40B4-BE49-F238E27FC236}">
              <a16:creationId xmlns:a16="http://schemas.microsoft.com/office/drawing/2014/main" id="{14435F36-94DC-4EBD-9FDD-57B341D7DF65}"/>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794685" y="22348372"/>
          <a:ext cx="598715" cy="598715"/>
        </a:xfrm>
        <a:prstGeom prst="rect">
          <a:avLst/>
        </a:prstGeom>
      </xdr:spPr>
    </xdr:pic>
    <xdr:clientData/>
  </xdr:oneCellAnchor>
  <xdr:oneCellAnchor>
    <xdr:from>
      <xdr:col>13</xdr:col>
      <xdr:colOff>533399</xdr:colOff>
      <xdr:row>62</xdr:row>
      <xdr:rowOff>500743</xdr:rowOff>
    </xdr:from>
    <xdr:ext cx="598715" cy="598715"/>
    <xdr:pic>
      <xdr:nvPicPr>
        <xdr:cNvPr id="59" name="Graphique 58" descr="Écran avec un remplissage uni">
          <a:hlinkClick xmlns:r="http://schemas.openxmlformats.org/officeDocument/2006/relationships" r:id="rId68"/>
          <a:extLst>
            <a:ext uri="{FF2B5EF4-FFF2-40B4-BE49-F238E27FC236}">
              <a16:creationId xmlns:a16="http://schemas.microsoft.com/office/drawing/2014/main" id="{757A800F-5258-437E-BBDD-BBD9B1250701}"/>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794685" y="22348372"/>
          <a:ext cx="598715" cy="598715"/>
        </a:xfrm>
        <a:prstGeom prst="rect">
          <a:avLst/>
        </a:prstGeom>
      </xdr:spPr>
    </xdr:pic>
    <xdr:clientData/>
  </xdr:oneCellAnchor>
  <xdr:oneCellAnchor>
    <xdr:from>
      <xdr:col>13</xdr:col>
      <xdr:colOff>587828</xdr:colOff>
      <xdr:row>63</xdr:row>
      <xdr:rowOff>239486</xdr:rowOff>
    </xdr:from>
    <xdr:ext cx="598715" cy="598715"/>
    <xdr:pic>
      <xdr:nvPicPr>
        <xdr:cNvPr id="60" name="Graphique 59" descr="Écran avec un remplissage uni">
          <a:hlinkClick xmlns:r="http://schemas.openxmlformats.org/officeDocument/2006/relationships" r:id="rId69"/>
          <a:extLst>
            <a:ext uri="{FF2B5EF4-FFF2-40B4-BE49-F238E27FC236}">
              <a16:creationId xmlns:a16="http://schemas.microsoft.com/office/drawing/2014/main" id="{226263FF-0835-4597-87A2-5268BBAC026B}"/>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849114" y="64693800"/>
          <a:ext cx="598715" cy="598715"/>
        </a:xfrm>
        <a:prstGeom prst="rect">
          <a:avLst/>
        </a:prstGeom>
      </xdr:spPr>
    </xdr:pic>
    <xdr:clientData/>
  </xdr:oneCellAnchor>
  <xdr:oneCellAnchor>
    <xdr:from>
      <xdr:col>13</xdr:col>
      <xdr:colOff>598714</xdr:colOff>
      <xdr:row>64</xdr:row>
      <xdr:rowOff>744582</xdr:rowOff>
    </xdr:from>
    <xdr:ext cx="598715" cy="598715"/>
    <xdr:pic>
      <xdr:nvPicPr>
        <xdr:cNvPr id="61" name="Graphique 60" descr="Écran avec un remplissage uni">
          <a:hlinkClick xmlns:r="http://schemas.openxmlformats.org/officeDocument/2006/relationships" r:id="rId70"/>
          <a:extLst>
            <a:ext uri="{FF2B5EF4-FFF2-40B4-BE49-F238E27FC236}">
              <a16:creationId xmlns:a16="http://schemas.microsoft.com/office/drawing/2014/main" id="{D6F99E63-4419-43D2-A596-D9914D959614}"/>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894834" y="93678102"/>
          <a:ext cx="598715" cy="598715"/>
        </a:xfrm>
        <a:prstGeom prst="rect">
          <a:avLst/>
        </a:prstGeom>
      </xdr:spPr>
    </xdr:pic>
    <xdr:clientData/>
  </xdr:oneCellAnchor>
  <xdr:oneCellAnchor>
    <xdr:from>
      <xdr:col>13</xdr:col>
      <xdr:colOff>590005</xdr:colOff>
      <xdr:row>65</xdr:row>
      <xdr:rowOff>674914</xdr:rowOff>
    </xdr:from>
    <xdr:ext cx="598715" cy="598715"/>
    <xdr:pic>
      <xdr:nvPicPr>
        <xdr:cNvPr id="62" name="Graphique 61" descr="Écran avec un remplissage uni">
          <a:hlinkClick xmlns:r="http://schemas.openxmlformats.org/officeDocument/2006/relationships" r:id="rId71"/>
          <a:extLst>
            <a:ext uri="{FF2B5EF4-FFF2-40B4-BE49-F238E27FC236}">
              <a16:creationId xmlns:a16="http://schemas.microsoft.com/office/drawing/2014/main" id="{1CF76808-130F-4891-AE03-1FBEE16BAE7B}"/>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886125" y="95772514"/>
          <a:ext cx="598715" cy="598715"/>
        </a:xfrm>
        <a:prstGeom prst="rect">
          <a:avLst/>
        </a:prstGeom>
      </xdr:spPr>
    </xdr:pic>
    <xdr:clientData/>
  </xdr:oneCellAnchor>
  <xdr:oneCellAnchor>
    <xdr:from>
      <xdr:col>13</xdr:col>
      <xdr:colOff>600892</xdr:colOff>
      <xdr:row>66</xdr:row>
      <xdr:rowOff>753291</xdr:rowOff>
    </xdr:from>
    <xdr:ext cx="598715" cy="598715"/>
    <xdr:pic>
      <xdr:nvPicPr>
        <xdr:cNvPr id="63" name="Graphique 62" descr="Écran avec un remplissage uni">
          <a:hlinkClick xmlns:r="http://schemas.openxmlformats.org/officeDocument/2006/relationships" r:id="rId72"/>
          <a:extLst>
            <a:ext uri="{FF2B5EF4-FFF2-40B4-BE49-F238E27FC236}">
              <a16:creationId xmlns:a16="http://schemas.microsoft.com/office/drawing/2014/main" id="{B722A870-B4C9-49B9-A625-C77FD309015C}"/>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897012" y="98014971"/>
          <a:ext cx="598715" cy="598715"/>
        </a:xfrm>
        <a:prstGeom prst="rect">
          <a:avLst/>
        </a:prstGeom>
      </xdr:spPr>
    </xdr:pic>
    <xdr:clientData/>
  </xdr:oneCellAnchor>
  <xdr:oneCellAnchor>
    <xdr:from>
      <xdr:col>13</xdr:col>
      <xdr:colOff>592182</xdr:colOff>
      <xdr:row>67</xdr:row>
      <xdr:rowOff>820783</xdr:rowOff>
    </xdr:from>
    <xdr:ext cx="598715" cy="598715"/>
    <xdr:pic>
      <xdr:nvPicPr>
        <xdr:cNvPr id="64" name="Graphique 63" descr="Écran avec un remplissage uni">
          <a:hlinkClick xmlns:r="http://schemas.openxmlformats.org/officeDocument/2006/relationships" r:id="rId73"/>
          <a:extLst>
            <a:ext uri="{FF2B5EF4-FFF2-40B4-BE49-F238E27FC236}">
              <a16:creationId xmlns:a16="http://schemas.microsoft.com/office/drawing/2014/main" id="{A374FD66-E61C-4F56-8D58-9BE71204262E}"/>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888302" y="100246543"/>
          <a:ext cx="598715" cy="598715"/>
        </a:xfrm>
        <a:prstGeom prst="rect">
          <a:avLst/>
        </a:prstGeom>
      </xdr:spPr>
    </xdr:pic>
    <xdr:clientData/>
  </xdr:oneCellAnchor>
  <xdr:oneCellAnchor>
    <xdr:from>
      <xdr:col>13</xdr:col>
      <xdr:colOff>587828</xdr:colOff>
      <xdr:row>68</xdr:row>
      <xdr:rowOff>261258</xdr:rowOff>
    </xdr:from>
    <xdr:ext cx="598715" cy="598715"/>
    <xdr:pic>
      <xdr:nvPicPr>
        <xdr:cNvPr id="65" name="Graphique 64" descr="Écran avec un remplissage uni">
          <a:hlinkClick xmlns:r="http://schemas.openxmlformats.org/officeDocument/2006/relationships" r:id="rId74"/>
          <a:extLst>
            <a:ext uri="{FF2B5EF4-FFF2-40B4-BE49-F238E27FC236}">
              <a16:creationId xmlns:a16="http://schemas.microsoft.com/office/drawing/2014/main" id="{08B15041-BB21-4B67-9758-59B5FF20EEC4}"/>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849114" y="69614144"/>
          <a:ext cx="598715" cy="598715"/>
        </a:xfrm>
        <a:prstGeom prst="rect">
          <a:avLst/>
        </a:prstGeom>
      </xdr:spPr>
    </xdr:pic>
    <xdr:clientData/>
  </xdr:oneCellAnchor>
  <xdr:oneCellAnchor>
    <xdr:from>
      <xdr:col>13</xdr:col>
      <xdr:colOff>609599</xdr:colOff>
      <xdr:row>69</xdr:row>
      <xdr:rowOff>283029</xdr:rowOff>
    </xdr:from>
    <xdr:ext cx="598715" cy="598715"/>
    <xdr:pic>
      <xdr:nvPicPr>
        <xdr:cNvPr id="66" name="Graphique 65" descr="Écran avec un remplissage uni">
          <a:hlinkClick xmlns:r="http://schemas.openxmlformats.org/officeDocument/2006/relationships" r:id="rId75"/>
          <a:extLst>
            <a:ext uri="{FF2B5EF4-FFF2-40B4-BE49-F238E27FC236}">
              <a16:creationId xmlns:a16="http://schemas.microsoft.com/office/drawing/2014/main" id="{E3294D17-D7F4-4593-BA49-830A0832F749}"/>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870885" y="70615629"/>
          <a:ext cx="598715" cy="598715"/>
        </a:xfrm>
        <a:prstGeom prst="rect">
          <a:avLst/>
        </a:prstGeom>
      </xdr:spPr>
    </xdr:pic>
    <xdr:clientData/>
  </xdr:oneCellAnchor>
  <xdr:oneCellAnchor>
    <xdr:from>
      <xdr:col>13</xdr:col>
      <xdr:colOff>640079</xdr:colOff>
      <xdr:row>70</xdr:row>
      <xdr:rowOff>655321</xdr:rowOff>
    </xdr:from>
    <xdr:ext cx="598715" cy="598715"/>
    <xdr:pic>
      <xdr:nvPicPr>
        <xdr:cNvPr id="67" name="Graphique 66" descr="Écran avec un remplissage uni">
          <a:hlinkClick xmlns:r="http://schemas.openxmlformats.org/officeDocument/2006/relationships" r:id="rId76"/>
          <a:extLst>
            <a:ext uri="{FF2B5EF4-FFF2-40B4-BE49-F238E27FC236}">
              <a16:creationId xmlns:a16="http://schemas.microsoft.com/office/drawing/2014/main" id="{5887A80A-8B36-4203-9205-AF9D50FBD80A}"/>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36199" y="106573321"/>
          <a:ext cx="598715" cy="598715"/>
        </a:xfrm>
        <a:prstGeom prst="rect">
          <a:avLst/>
        </a:prstGeom>
      </xdr:spPr>
    </xdr:pic>
    <xdr:clientData/>
  </xdr:oneCellAnchor>
  <xdr:oneCellAnchor>
    <xdr:from>
      <xdr:col>13</xdr:col>
      <xdr:colOff>620485</xdr:colOff>
      <xdr:row>71</xdr:row>
      <xdr:rowOff>206829</xdr:rowOff>
    </xdr:from>
    <xdr:ext cx="598715" cy="598715"/>
    <xdr:pic>
      <xdr:nvPicPr>
        <xdr:cNvPr id="68" name="Graphique 67" descr="Écran avec un remplissage uni">
          <a:hlinkClick xmlns:r="http://schemas.openxmlformats.org/officeDocument/2006/relationships" r:id="rId77"/>
          <a:extLst>
            <a:ext uri="{FF2B5EF4-FFF2-40B4-BE49-F238E27FC236}">
              <a16:creationId xmlns:a16="http://schemas.microsoft.com/office/drawing/2014/main" id="{7F7D0ECD-6178-4CFC-9DCA-2A290DE33F98}"/>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881771" y="72498858"/>
          <a:ext cx="598715" cy="598715"/>
        </a:xfrm>
        <a:prstGeom prst="rect">
          <a:avLst/>
        </a:prstGeom>
      </xdr:spPr>
    </xdr:pic>
    <xdr:clientData/>
  </xdr:oneCellAnchor>
  <xdr:oneCellAnchor>
    <xdr:from>
      <xdr:col>13</xdr:col>
      <xdr:colOff>620484</xdr:colOff>
      <xdr:row>72</xdr:row>
      <xdr:rowOff>272143</xdr:rowOff>
    </xdr:from>
    <xdr:ext cx="598715" cy="598715"/>
    <xdr:pic>
      <xdr:nvPicPr>
        <xdr:cNvPr id="69" name="Graphique 68" descr="Écran avec un remplissage uni">
          <a:hlinkClick xmlns:r="http://schemas.openxmlformats.org/officeDocument/2006/relationships" r:id="rId78"/>
          <a:extLst>
            <a:ext uri="{FF2B5EF4-FFF2-40B4-BE49-F238E27FC236}">
              <a16:creationId xmlns:a16="http://schemas.microsoft.com/office/drawing/2014/main" id="{2FACCEDE-8ED8-4EE9-B24E-F40B93AF8995}"/>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881770" y="73543886"/>
          <a:ext cx="598715" cy="598715"/>
        </a:xfrm>
        <a:prstGeom prst="rect">
          <a:avLst/>
        </a:prstGeom>
      </xdr:spPr>
    </xdr:pic>
    <xdr:clientData/>
  </xdr:oneCellAnchor>
  <xdr:oneCellAnchor>
    <xdr:from>
      <xdr:col>13</xdr:col>
      <xdr:colOff>631371</xdr:colOff>
      <xdr:row>73</xdr:row>
      <xdr:rowOff>544286</xdr:rowOff>
    </xdr:from>
    <xdr:ext cx="598715" cy="598715"/>
    <xdr:pic>
      <xdr:nvPicPr>
        <xdr:cNvPr id="70" name="Graphique 69" descr="Écran avec un remplissage uni">
          <a:hlinkClick xmlns:r="http://schemas.openxmlformats.org/officeDocument/2006/relationships" r:id="rId79"/>
          <a:extLst>
            <a:ext uri="{FF2B5EF4-FFF2-40B4-BE49-F238E27FC236}">
              <a16:creationId xmlns:a16="http://schemas.microsoft.com/office/drawing/2014/main" id="{D3D6590F-78ED-4726-9B7D-EDEAB139B703}"/>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892657" y="74795743"/>
          <a:ext cx="598715" cy="598715"/>
        </a:xfrm>
        <a:prstGeom prst="rect">
          <a:avLst/>
        </a:prstGeom>
      </xdr:spPr>
    </xdr:pic>
    <xdr:clientData/>
  </xdr:oneCellAnchor>
  <xdr:twoCellAnchor editAs="oneCell">
    <xdr:from>
      <xdr:col>2</xdr:col>
      <xdr:colOff>753292</xdr:colOff>
      <xdr:row>40</xdr:row>
      <xdr:rowOff>283028</xdr:rowOff>
    </xdr:from>
    <xdr:to>
      <xdr:col>2</xdr:col>
      <xdr:colOff>1476103</xdr:colOff>
      <xdr:row>40</xdr:row>
      <xdr:rowOff>1002438</xdr:rowOff>
    </xdr:to>
    <xdr:pic>
      <xdr:nvPicPr>
        <xdr:cNvPr id="4" name="Graphique 3" descr="Maison avec un remplissage uni">
          <a:extLst>
            <a:ext uri="{FF2B5EF4-FFF2-40B4-BE49-F238E27FC236}">
              <a16:creationId xmlns:a16="http://schemas.microsoft.com/office/drawing/2014/main" id="{B459EF30-4AF6-4C31-91CE-D0E95205A9E4}"/>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 uri="{96DAC541-7B7A-43D3-8B79-37D633B846F1}">
              <asvg:svgBlip xmlns:asvg="http://schemas.microsoft.com/office/drawing/2016/SVG/main" r:embed="rId28"/>
            </a:ext>
          </a:extLst>
        </a:blip>
        <a:stretch>
          <a:fillRect/>
        </a:stretch>
      </xdr:blipFill>
      <xdr:spPr>
        <a:xfrm>
          <a:off x="2560321" y="39700199"/>
          <a:ext cx="722811" cy="719410"/>
        </a:xfrm>
        <a:prstGeom prst="rect">
          <a:avLst/>
        </a:prstGeom>
      </xdr:spPr>
    </xdr:pic>
    <xdr:clientData/>
  </xdr:twoCellAnchor>
  <xdr:twoCellAnchor editAs="oneCell">
    <xdr:from>
      <xdr:col>2</xdr:col>
      <xdr:colOff>899160</xdr:colOff>
      <xdr:row>70</xdr:row>
      <xdr:rowOff>426720</xdr:rowOff>
    </xdr:from>
    <xdr:to>
      <xdr:col>2</xdr:col>
      <xdr:colOff>1497875</xdr:colOff>
      <xdr:row>70</xdr:row>
      <xdr:rowOff>1024794</xdr:rowOff>
    </xdr:to>
    <xdr:pic>
      <xdr:nvPicPr>
        <xdr:cNvPr id="7" name="Graphique 6" descr="Homme médecin avec un remplissage uni">
          <a:extLst>
            <a:ext uri="{FF2B5EF4-FFF2-40B4-BE49-F238E27FC236}">
              <a16:creationId xmlns:a16="http://schemas.microsoft.com/office/drawing/2014/main" id="{67DB51AB-FE3C-4A22-8DB5-1AF317E13CFD}"/>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2712720" y="105643680"/>
          <a:ext cx="598715" cy="598074"/>
        </a:xfrm>
        <a:prstGeom prst="rect">
          <a:avLst/>
        </a:prstGeom>
      </xdr:spPr>
    </xdr:pic>
    <xdr:clientData/>
  </xdr:twoCellAnchor>
  <xdr:twoCellAnchor editAs="oneCell">
    <xdr:from>
      <xdr:col>2</xdr:col>
      <xdr:colOff>762000</xdr:colOff>
      <xdr:row>54</xdr:row>
      <xdr:rowOff>396240</xdr:rowOff>
    </xdr:from>
    <xdr:to>
      <xdr:col>2</xdr:col>
      <xdr:colOff>1484811</xdr:colOff>
      <xdr:row>54</xdr:row>
      <xdr:rowOff>1115650</xdr:rowOff>
    </xdr:to>
    <xdr:pic>
      <xdr:nvPicPr>
        <xdr:cNvPr id="16" name="Graphique 15" descr="Maison avec un remplissage uni">
          <a:extLst>
            <a:ext uri="{FF2B5EF4-FFF2-40B4-BE49-F238E27FC236}">
              <a16:creationId xmlns:a16="http://schemas.microsoft.com/office/drawing/2014/main" id="{1866033F-815E-4B3E-88AD-6548AAA9330D}"/>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 uri="{96DAC541-7B7A-43D3-8B79-37D633B846F1}">
              <asvg:svgBlip xmlns:asvg="http://schemas.microsoft.com/office/drawing/2016/SVG/main" r:embed="rId28"/>
            </a:ext>
          </a:extLst>
        </a:blip>
        <a:stretch>
          <a:fillRect/>
        </a:stretch>
      </xdr:blipFill>
      <xdr:spPr>
        <a:xfrm>
          <a:off x="2575560" y="70987920"/>
          <a:ext cx="722811" cy="719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45720</xdr:colOff>
      <xdr:row>14</xdr:row>
      <xdr:rowOff>156209</xdr:rowOff>
    </xdr:from>
    <xdr:to>
      <xdr:col>13</xdr:col>
      <xdr:colOff>700894</xdr:colOff>
      <xdr:row>14</xdr:row>
      <xdr:rowOff>754470</xdr:rowOff>
    </xdr:to>
    <xdr:pic>
      <xdr:nvPicPr>
        <xdr:cNvPr id="2" name="Image 1">
          <a:extLst>
            <a:ext uri="{FF2B5EF4-FFF2-40B4-BE49-F238E27FC236}">
              <a16:creationId xmlns:a16="http://schemas.microsoft.com/office/drawing/2014/main" id="{13025E33-4AB5-4525-B1AD-2EC38056009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61271" b="9660"/>
        <a:stretch/>
      </xdr:blipFill>
      <xdr:spPr>
        <a:xfrm>
          <a:off x="22162770" y="9519284"/>
          <a:ext cx="655174" cy="598261"/>
        </a:xfrm>
        <a:prstGeom prst="rect">
          <a:avLst/>
        </a:prstGeom>
      </xdr:spPr>
    </xdr:pic>
    <xdr:clientData/>
  </xdr:twoCellAnchor>
  <xdr:twoCellAnchor editAs="oneCell">
    <xdr:from>
      <xdr:col>14</xdr:col>
      <xdr:colOff>68580</xdr:colOff>
      <xdr:row>14</xdr:row>
      <xdr:rowOff>145051</xdr:rowOff>
    </xdr:from>
    <xdr:to>
      <xdr:col>14</xdr:col>
      <xdr:colOff>677518</xdr:colOff>
      <xdr:row>14</xdr:row>
      <xdr:rowOff>760226</xdr:rowOff>
    </xdr:to>
    <xdr:pic>
      <xdr:nvPicPr>
        <xdr:cNvPr id="3" name="Image 2">
          <a:extLst>
            <a:ext uri="{FF2B5EF4-FFF2-40B4-BE49-F238E27FC236}">
              <a16:creationId xmlns:a16="http://schemas.microsoft.com/office/drawing/2014/main" id="{EF6B3D29-64C7-4781-9106-E428047CA51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650" r="66667" b="21019"/>
        <a:stretch/>
      </xdr:blipFill>
      <xdr:spPr>
        <a:xfrm>
          <a:off x="22966680" y="9508126"/>
          <a:ext cx="608938" cy="615175"/>
        </a:xfrm>
        <a:prstGeom prst="rect">
          <a:avLst/>
        </a:prstGeom>
      </xdr:spPr>
    </xdr:pic>
    <xdr:clientData/>
  </xdr:twoCellAnchor>
  <xdr:twoCellAnchor editAs="oneCell">
    <xdr:from>
      <xdr:col>1</xdr:col>
      <xdr:colOff>521970</xdr:colOff>
      <xdr:row>15</xdr:row>
      <xdr:rowOff>57150</xdr:rowOff>
    </xdr:from>
    <xdr:to>
      <xdr:col>1</xdr:col>
      <xdr:colOff>1185998</xdr:colOff>
      <xdr:row>15</xdr:row>
      <xdr:rowOff>717459</xdr:rowOff>
    </xdr:to>
    <xdr:pic>
      <xdr:nvPicPr>
        <xdr:cNvPr id="5" name="Graphique 4" descr="Pile avec un remplissage uni">
          <a:extLst>
            <a:ext uri="{FF2B5EF4-FFF2-40B4-BE49-F238E27FC236}">
              <a16:creationId xmlns:a16="http://schemas.microsoft.com/office/drawing/2014/main" id="{F70028F2-C7DA-4762-8D3D-B907178E4CF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02970" y="10391775"/>
          <a:ext cx="664028" cy="660309"/>
        </a:xfrm>
        <a:prstGeom prst="rect">
          <a:avLst/>
        </a:prstGeom>
      </xdr:spPr>
    </xdr:pic>
    <xdr:clientData/>
  </xdr:twoCellAnchor>
  <xdr:twoCellAnchor editAs="oneCell">
    <xdr:from>
      <xdr:col>1</xdr:col>
      <xdr:colOff>482600</xdr:colOff>
      <xdr:row>16</xdr:row>
      <xdr:rowOff>335280</xdr:rowOff>
    </xdr:from>
    <xdr:to>
      <xdr:col>1</xdr:col>
      <xdr:colOff>1174931</xdr:colOff>
      <xdr:row>17</xdr:row>
      <xdr:rowOff>291737</xdr:rowOff>
    </xdr:to>
    <xdr:pic>
      <xdr:nvPicPr>
        <xdr:cNvPr id="6" name="Graphique 5" descr="Maison avec un remplissage uni">
          <a:extLst>
            <a:ext uri="{FF2B5EF4-FFF2-40B4-BE49-F238E27FC236}">
              <a16:creationId xmlns:a16="http://schemas.microsoft.com/office/drawing/2014/main" id="{45925109-173B-4BC0-A7C9-02B6A3B69EF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63600" y="11447780"/>
          <a:ext cx="692331" cy="715282"/>
        </a:xfrm>
        <a:prstGeom prst="rect">
          <a:avLst/>
        </a:prstGeom>
      </xdr:spPr>
    </xdr:pic>
    <xdr:clientData/>
  </xdr:twoCellAnchor>
  <xdr:twoCellAnchor editAs="oneCell">
    <xdr:from>
      <xdr:col>1</xdr:col>
      <xdr:colOff>484505</xdr:colOff>
      <xdr:row>17</xdr:row>
      <xdr:rowOff>759228</xdr:rowOff>
    </xdr:from>
    <xdr:to>
      <xdr:col>1</xdr:col>
      <xdr:colOff>1220379</xdr:colOff>
      <xdr:row>18</xdr:row>
      <xdr:rowOff>759228</xdr:rowOff>
    </xdr:to>
    <xdr:pic>
      <xdr:nvPicPr>
        <xdr:cNvPr id="7" name="Graphique 6" descr="Voiture électrique avec un remplissage uni">
          <a:extLst>
            <a:ext uri="{FF2B5EF4-FFF2-40B4-BE49-F238E27FC236}">
              <a16:creationId xmlns:a16="http://schemas.microsoft.com/office/drawing/2014/main" id="{79DE123E-8C2D-478A-95FF-A20A8F9FC72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865505" y="12587546"/>
          <a:ext cx="735874" cy="762000"/>
        </a:xfrm>
        <a:prstGeom prst="rect">
          <a:avLst/>
        </a:prstGeom>
      </xdr:spPr>
    </xdr:pic>
    <xdr:clientData/>
  </xdr:twoCellAnchor>
  <xdr:twoCellAnchor editAs="oneCell">
    <xdr:from>
      <xdr:col>1</xdr:col>
      <xdr:colOff>478790</xdr:colOff>
      <xdr:row>19</xdr:row>
      <xdr:rowOff>121920</xdr:rowOff>
    </xdr:from>
    <xdr:to>
      <xdr:col>1</xdr:col>
      <xdr:colOff>1133705</xdr:colOff>
      <xdr:row>19</xdr:row>
      <xdr:rowOff>783774</xdr:rowOff>
    </xdr:to>
    <xdr:pic>
      <xdr:nvPicPr>
        <xdr:cNvPr id="8" name="Graphique 7" descr="Informatique hébergé avec un remplissage uni">
          <a:extLst>
            <a:ext uri="{FF2B5EF4-FFF2-40B4-BE49-F238E27FC236}">
              <a16:creationId xmlns:a16="http://schemas.microsoft.com/office/drawing/2014/main" id="{AE0F7A46-1B52-44C6-8EE8-3816EE6A6EC5}"/>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859790" y="13393420"/>
          <a:ext cx="654915" cy="661854"/>
        </a:xfrm>
        <a:prstGeom prst="rect">
          <a:avLst/>
        </a:prstGeom>
      </xdr:spPr>
    </xdr:pic>
    <xdr:clientData/>
  </xdr:twoCellAnchor>
  <xdr:twoCellAnchor editAs="oneCell">
    <xdr:from>
      <xdr:col>1</xdr:col>
      <xdr:colOff>478790</xdr:colOff>
      <xdr:row>20</xdr:row>
      <xdr:rowOff>167640</xdr:rowOff>
    </xdr:from>
    <xdr:to>
      <xdr:col>1</xdr:col>
      <xdr:colOff>1113971</xdr:colOff>
      <xdr:row>20</xdr:row>
      <xdr:rowOff>737637</xdr:rowOff>
    </xdr:to>
    <xdr:pic>
      <xdr:nvPicPr>
        <xdr:cNvPr id="9" name="Graphique 8" descr="Routeur sans fil avec un remplissage uni">
          <a:extLst>
            <a:ext uri="{FF2B5EF4-FFF2-40B4-BE49-F238E27FC236}">
              <a16:creationId xmlns:a16="http://schemas.microsoft.com/office/drawing/2014/main" id="{14E01CC8-8446-4D5F-B174-5E99DDDBA41E}"/>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859790" y="14359890"/>
          <a:ext cx="635181" cy="569997"/>
        </a:xfrm>
        <a:prstGeom prst="rect">
          <a:avLst/>
        </a:prstGeom>
      </xdr:spPr>
    </xdr:pic>
    <xdr:clientData/>
  </xdr:twoCellAnchor>
  <xdr:twoCellAnchor editAs="oneCell">
    <xdr:from>
      <xdr:col>1</xdr:col>
      <xdr:colOff>437426</xdr:colOff>
      <xdr:row>21</xdr:row>
      <xdr:rowOff>39486</xdr:rowOff>
    </xdr:from>
    <xdr:to>
      <xdr:col>1</xdr:col>
      <xdr:colOff>1123226</xdr:colOff>
      <xdr:row>21</xdr:row>
      <xdr:rowOff>755766</xdr:rowOff>
    </xdr:to>
    <xdr:pic>
      <xdr:nvPicPr>
        <xdr:cNvPr id="10" name="Graphique 9" descr="Homme médecin avec un remplissage uni">
          <a:extLst>
            <a:ext uri="{FF2B5EF4-FFF2-40B4-BE49-F238E27FC236}">
              <a16:creationId xmlns:a16="http://schemas.microsoft.com/office/drawing/2014/main" id="{DC4AEBE6-A2E4-4AC8-9473-F171EA6B610C}"/>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818426" y="15210213"/>
          <a:ext cx="685800" cy="716280"/>
        </a:xfrm>
        <a:prstGeom prst="rect">
          <a:avLst/>
        </a:prstGeom>
      </xdr:spPr>
    </xdr:pic>
    <xdr:clientData/>
  </xdr:twoCellAnchor>
  <xdr:oneCellAnchor>
    <xdr:from>
      <xdr:col>2</xdr:col>
      <xdr:colOff>1201420</xdr:colOff>
      <xdr:row>0</xdr:row>
      <xdr:rowOff>330836</xdr:rowOff>
    </xdr:from>
    <xdr:ext cx="8823960" cy="1125501"/>
    <xdr:sp macro="" textlink="">
      <xdr:nvSpPr>
        <xdr:cNvPr id="11" name="Rectangle 10">
          <a:extLst>
            <a:ext uri="{FF2B5EF4-FFF2-40B4-BE49-F238E27FC236}">
              <a16:creationId xmlns:a16="http://schemas.microsoft.com/office/drawing/2014/main" id="{9054CEE7-6665-48C8-BA28-6A1C418EEF28}"/>
            </a:ext>
          </a:extLst>
        </xdr:cNvPr>
        <xdr:cNvSpPr/>
      </xdr:nvSpPr>
      <xdr:spPr>
        <a:xfrm>
          <a:off x="2963545" y="330836"/>
          <a:ext cx="8823960" cy="1125501"/>
        </a:xfrm>
        <a:prstGeom prst="rect">
          <a:avLst/>
        </a:prstGeom>
        <a:noFill/>
      </xdr:spPr>
      <xdr:txBody>
        <a:bodyPr wrap="square" lIns="91440" tIns="45720" rIns="91440" bIns="45720">
          <a:spAutoFit/>
        </a:bodyPr>
        <a:lstStyle/>
        <a:p>
          <a:pPr algn="ctr"/>
          <a:r>
            <a:rPr lang="fr-FR" sz="6600" b="1" cap="none" spc="50">
              <a:ln w="9525" cmpd="sng">
                <a:solidFill>
                  <a:srgbClr val="FF0000"/>
                </a:solidFill>
                <a:prstDash val="solid"/>
              </a:ln>
              <a:solidFill>
                <a:srgbClr val="70AD47">
                  <a:tint val="1000"/>
                </a:srgbClr>
              </a:solidFill>
              <a:effectLst/>
            </a:rPr>
            <a:t>Synthèse de l'allocation</a:t>
          </a:r>
        </a:p>
      </xdr:txBody>
    </xdr:sp>
    <xdr:clientData/>
  </xdr:oneCellAnchor>
  <xdr:oneCellAnchor>
    <xdr:from>
      <xdr:col>2</xdr:col>
      <xdr:colOff>1188191</xdr:colOff>
      <xdr:row>0</xdr:row>
      <xdr:rowOff>1292860</xdr:rowOff>
    </xdr:from>
    <xdr:ext cx="13709780" cy="1125501"/>
    <xdr:sp macro="" textlink="">
      <xdr:nvSpPr>
        <xdr:cNvPr id="13" name="Rectangle 12">
          <a:extLst>
            <a:ext uri="{FF2B5EF4-FFF2-40B4-BE49-F238E27FC236}">
              <a16:creationId xmlns:a16="http://schemas.microsoft.com/office/drawing/2014/main" id="{D2ABAA3A-C832-4410-A5C8-7B20C10E7069}"/>
            </a:ext>
          </a:extLst>
        </xdr:cNvPr>
        <xdr:cNvSpPr/>
      </xdr:nvSpPr>
      <xdr:spPr>
        <a:xfrm>
          <a:off x="2950316" y="1292860"/>
          <a:ext cx="13709780" cy="1125501"/>
        </a:xfrm>
        <a:prstGeom prst="rect">
          <a:avLst/>
        </a:prstGeom>
        <a:noFill/>
      </xdr:spPr>
      <xdr:txBody>
        <a:bodyPr wrap="none" lIns="91440" tIns="45720" rIns="91440" bIns="45720">
          <a:spAutoFit/>
        </a:bodyPr>
        <a:lstStyle/>
        <a:p>
          <a:pPr algn="ctr"/>
          <a:r>
            <a:rPr lang="fr-FR" sz="6600" b="1" cap="none" spc="50">
              <a:ln w="9525" cmpd="sng">
                <a:solidFill>
                  <a:srgbClr val="FF0000"/>
                </a:solidFill>
                <a:prstDash val="solid"/>
              </a:ln>
              <a:solidFill>
                <a:srgbClr val="FF0000"/>
              </a:solidFill>
              <a:effectLst/>
            </a:rPr>
            <a:t>des</a:t>
          </a:r>
          <a:r>
            <a:rPr lang="fr-FR" sz="6600" b="1" cap="none" spc="50" baseline="0">
              <a:ln w="9525" cmpd="sng">
                <a:solidFill>
                  <a:srgbClr val="FF0000"/>
                </a:solidFill>
                <a:prstDash val="solid"/>
              </a:ln>
              <a:solidFill>
                <a:srgbClr val="FF0000"/>
              </a:solidFill>
              <a:effectLst/>
            </a:rPr>
            <a:t> fonds levés pour l'obligation 2020</a:t>
          </a:r>
          <a:endParaRPr lang="fr-FR" sz="6600" b="1" cap="none" spc="50">
            <a:ln w="9525" cmpd="sng">
              <a:solidFill>
                <a:srgbClr val="FF0000"/>
              </a:solidFill>
              <a:prstDash val="solid"/>
            </a:ln>
            <a:solidFill>
              <a:srgbClr val="FF0000"/>
            </a:solidFill>
            <a:effectLst/>
          </a:endParaRPr>
        </a:p>
      </xdr:txBody>
    </xdr:sp>
    <xdr:clientData/>
  </xdr:oneCellAnchor>
  <xdr:twoCellAnchor>
    <xdr:from>
      <xdr:col>3</xdr:col>
      <xdr:colOff>487680</xdr:colOff>
      <xdr:row>1</xdr:row>
      <xdr:rowOff>60960</xdr:rowOff>
    </xdr:from>
    <xdr:to>
      <xdr:col>9</xdr:col>
      <xdr:colOff>1247141</xdr:colOff>
      <xdr:row>13</xdr:row>
      <xdr:rowOff>439420</xdr:rowOff>
    </xdr:to>
    <xdr:graphicFrame macro="">
      <xdr:nvGraphicFramePr>
        <xdr:cNvPr id="14" name="Graphique 13">
          <a:extLst>
            <a:ext uri="{FF2B5EF4-FFF2-40B4-BE49-F238E27FC236}">
              <a16:creationId xmlns:a16="http://schemas.microsoft.com/office/drawing/2014/main" id="{9BDED5A4-00C6-492D-96ED-F6F864E464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152400</xdr:colOff>
      <xdr:row>2</xdr:row>
      <xdr:rowOff>101601</xdr:rowOff>
    </xdr:from>
    <xdr:to>
      <xdr:col>3</xdr:col>
      <xdr:colOff>317500</xdr:colOff>
      <xdr:row>5</xdr:row>
      <xdr:rowOff>269876</xdr:rowOff>
    </xdr:to>
    <xdr:sp macro="" textlink="">
      <xdr:nvSpPr>
        <xdr:cNvPr id="15" name="ZoneTexte 14">
          <a:extLst>
            <a:ext uri="{FF2B5EF4-FFF2-40B4-BE49-F238E27FC236}">
              <a16:creationId xmlns:a16="http://schemas.microsoft.com/office/drawing/2014/main" id="{E0EFBB5B-9F85-4F03-810A-314E04C5BC65}"/>
            </a:ext>
          </a:extLst>
        </xdr:cNvPr>
        <xdr:cNvSpPr txBox="1"/>
      </xdr:nvSpPr>
      <xdr:spPr>
        <a:xfrm>
          <a:off x="152400" y="3419476"/>
          <a:ext cx="3340100" cy="154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r" defTabSz="914400" rtl="0" eaLnBrk="1" fontAlgn="auto" latinLnBrk="0" hangingPunct="1">
            <a:lnSpc>
              <a:spcPct val="100000"/>
            </a:lnSpc>
            <a:spcBef>
              <a:spcPts val="0"/>
            </a:spcBef>
            <a:spcAft>
              <a:spcPts val="0"/>
            </a:spcAft>
            <a:buClrTx/>
            <a:buSzTx/>
            <a:buFontTx/>
            <a:buNone/>
            <a:tabLst/>
            <a:defRPr/>
          </a:pPr>
          <a:r>
            <a:rPr lang="fr-FR" sz="2800" b="1" i="0" baseline="0">
              <a:solidFill>
                <a:srgbClr val="FF0000"/>
              </a:solidFill>
              <a:effectLst/>
              <a:latin typeface="+mn-lt"/>
              <a:ea typeface="+mn-ea"/>
              <a:cs typeface="+mn-cs"/>
            </a:rPr>
            <a:t>Répartition du montant total investi par catégorie d'actif</a:t>
          </a:r>
          <a:endParaRPr lang="fr-FR" sz="2800">
            <a:solidFill>
              <a:srgbClr val="FF0000"/>
            </a:solidFill>
            <a:effectLst/>
          </a:endParaRPr>
        </a:p>
      </xdr:txBody>
    </xdr:sp>
    <xdr:clientData/>
  </xdr:twoCellAnchor>
  <xdr:twoCellAnchor editAs="oneCell">
    <xdr:from>
      <xdr:col>0</xdr:col>
      <xdr:colOff>322551</xdr:colOff>
      <xdr:row>0</xdr:row>
      <xdr:rowOff>266266</xdr:rowOff>
    </xdr:from>
    <xdr:to>
      <xdr:col>2</xdr:col>
      <xdr:colOff>901959</xdr:colOff>
      <xdr:row>0</xdr:row>
      <xdr:rowOff>2606266</xdr:rowOff>
    </xdr:to>
    <xdr:pic>
      <xdr:nvPicPr>
        <xdr:cNvPr id="16" name="Image 15">
          <a:extLst>
            <a:ext uri="{FF2B5EF4-FFF2-40B4-BE49-F238E27FC236}">
              <a16:creationId xmlns:a16="http://schemas.microsoft.com/office/drawing/2014/main" id="{67131AD3-C074-5A4E-DBDF-413ECBEBA3B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22551" y="266266"/>
          <a:ext cx="2345863" cy="2340000"/>
        </a:xfrm>
        <a:prstGeom prst="rect">
          <a:avLst/>
        </a:prstGeom>
      </xdr:spPr>
    </xdr:pic>
    <xdr:clientData/>
  </xdr:twoCellAnchor>
  <xdr:twoCellAnchor editAs="oneCell">
    <xdr:from>
      <xdr:col>2</xdr:col>
      <xdr:colOff>760267</xdr:colOff>
      <xdr:row>48</xdr:row>
      <xdr:rowOff>1257730</xdr:rowOff>
    </xdr:from>
    <xdr:to>
      <xdr:col>2</xdr:col>
      <xdr:colOff>1498380</xdr:colOff>
      <xdr:row>48</xdr:row>
      <xdr:rowOff>1995053</xdr:rowOff>
    </xdr:to>
    <xdr:pic>
      <xdr:nvPicPr>
        <xdr:cNvPr id="21" name="Graphique 20" descr="Homme médecin avec un remplissage uni">
          <a:extLst>
            <a:ext uri="{FF2B5EF4-FFF2-40B4-BE49-F238E27FC236}">
              <a16:creationId xmlns:a16="http://schemas.microsoft.com/office/drawing/2014/main" id="{57962E93-966C-4F81-9F26-E660CF98EF28}"/>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2561358" y="62633366"/>
          <a:ext cx="738113" cy="737323"/>
        </a:xfrm>
        <a:prstGeom prst="rect">
          <a:avLst/>
        </a:prstGeom>
      </xdr:spPr>
    </xdr:pic>
    <xdr:clientData/>
  </xdr:twoCellAnchor>
  <xdr:twoCellAnchor editAs="oneCell">
    <xdr:from>
      <xdr:col>2</xdr:col>
      <xdr:colOff>805728</xdr:colOff>
      <xdr:row>45</xdr:row>
      <xdr:rowOff>1555173</xdr:rowOff>
    </xdr:from>
    <xdr:to>
      <xdr:col>2</xdr:col>
      <xdr:colOff>1617868</xdr:colOff>
      <xdr:row>46</xdr:row>
      <xdr:rowOff>261852</xdr:rowOff>
    </xdr:to>
    <xdr:pic>
      <xdr:nvPicPr>
        <xdr:cNvPr id="22" name="Graphique 21" descr="Routeur sans fil avec un remplissage uni">
          <a:extLst>
            <a:ext uri="{FF2B5EF4-FFF2-40B4-BE49-F238E27FC236}">
              <a16:creationId xmlns:a16="http://schemas.microsoft.com/office/drawing/2014/main" id="{78D68CDB-E4FF-49F6-ADCD-64235008A1F1}"/>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2606819" y="56446882"/>
          <a:ext cx="812140" cy="730828"/>
        </a:xfrm>
        <a:prstGeom prst="rect">
          <a:avLst/>
        </a:prstGeom>
      </xdr:spPr>
    </xdr:pic>
    <xdr:clientData/>
  </xdr:twoCellAnchor>
  <xdr:twoCellAnchor editAs="oneCell">
    <xdr:from>
      <xdr:col>2</xdr:col>
      <xdr:colOff>881062</xdr:colOff>
      <xdr:row>30</xdr:row>
      <xdr:rowOff>484912</xdr:rowOff>
    </xdr:from>
    <xdr:to>
      <xdr:col>2</xdr:col>
      <xdr:colOff>1545090</xdr:colOff>
      <xdr:row>30</xdr:row>
      <xdr:rowOff>1149534</xdr:rowOff>
    </xdr:to>
    <xdr:pic>
      <xdr:nvPicPr>
        <xdr:cNvPr id="23" name="Graphique 22" descr="Pile avec un remplissage uni">
          <a:extLst>
            <a:ext uri="{FF2B5EF4-FFF2-40B4-BE49-F238E27FC236}">
              <a16:creationId xmlns:a16="http://schemas.microsoft.com/office/drawing/2014/main" id="{F51B107B-7BA9-492C-9916-69FA53A02893}"/>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2647517" y="21387957"/>
          <a:ext cx="664028" cy="664622"/>
        </a:xfrm>
        <a:prstGeom prst="rect">
          <a:avLst/>
        </a:prstGeom>
      </xdr:spPr>
    </xdr:pic>
    <xdr:clientData/>
  </xdr:twoCellAnchor>
  <xdr:twoCellAnchor editAs="oneCell">
    <xdr:from>
      <xdr:col>2</xdr:col>
      <xdr:colOff>802435</xdr:colOff>
      <xdr:row>33</xdr:row>
      <xdr:rowOff>489932</xdr:rowOff>
    </xdr:from>
    <xdr:to>
      <xdr:col>2</xdr:col>
      <xdr:colOff>1525246</xdr:colOff>
      <xdr:row>33</xdr:row>
      <xdr:rowOff>1199817</xdr:rowOff>
    </xdr:to>
    <xdr:pic>
      <xdr:nvPicPr>
        <xdr:cNvPr id="24" name="Graphique 23" descr="Maison avec un remplissage uni">
          <a:extLst>
            <a:ext uri="{FF2B5EF4-FFF2-40B4-BE49-F238E27FC236}">
              <a16:creationId xmlns:a16="http://schemas.microsoft.com/office/drawing/2014/main" id="{1CD65E4B-B38B-481F-B6D6-A69DF1601819}"/>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2615995" y="28501052"/>
          <a:ext cx="722811" cy="709885"/>
        </a:xfrm>
        <a:prstGeom prst="rect">
          <a:avLst/>
        </a:prstGeom>
      </xdr:spPr>
    </xdr:pic>
    <xdr:clientData/>
  </xdr:twoCellAnchor>
  <xdr:twoCellAnchor editAs="oneCell">
    <xdr:from>
      <xdr:col>2</xdr:col>
      <xdr:colOff>783648</xdr:colOff>
      <xdr:row>40</xdr:row>
      <xdr:rowOff>575136</xdr:rowOff>
    </xdr:from>
    <xdr:to>
      <xdr:col>2</xdr:col>
      <xdr:colOff>1519522</xdr:colOff>
      <xdr:row>40</xdr:row>
      <xdr:rowOff>1331940</xdr:rowOff>
    </xdr:to>
    <xdr:pic>
      <xdr:nvPicPr>
        <xdr:cNvPr id="25" name="Graphique 24" descr="Voiture électrique avec un remplissage uni">
          <a:extLst>
            <a:ext uri="{FF2B5EF4-FFF2-40B4-BE49-F238E27FC236}">
              <a16:creationId xmlns:a16="http://schemas.microsoft.com/office/drawing/2014/main" id="{BB92D698-7D51-4CD7-BE5C-5CA5A84FC26A}"/>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 uri="{96DAC541-7B7A-43D3-8B79-37D633B846F1}">
              <asvg:svgBlip xmlns:asvg="http://schemas.microsoft.com/office/drawing/2016/SVG/main" r:embed="rId26"/>
            </a:ext>
          </a:extLst>
        </a:blip>
        <a:stretch>
          <a:fillRect/>
        </a:stretch>
      </xdr:blipFill>
      <xdr:spPr>
        <a:xfrm>
          <a:off x="2584739" y="44660300"/>
          <a:ext cx="735874" cy="756804"/>
        </a:xfrm>
        <a:prstGeom prst="rect">
          <a:avLst/>
        </a:prstGeom>
      </xdr:spPr>
    </xdr:pic>
    <xdr:clientData/>
  </xdr:twoCellAnchor>
  <xdr:twoCellAnchor editAs="oneCell">
    <xdr:from>
      <xdr:col>2</xdr:col>
      <xdr:colOff>875000</xdr:colOff>
      <xdr:row>42</xdr:row>
      <xdr:rowOff>1417058</xdr:rowOff>
    </xdr:from>
    <xdr:to>
      <xdr:col>2</xdr:col>
      <xdr:colOff>1529915</xdr:colOff>
      <xdr:row>43</xdr:row>
      <xdr:rowOff>51992</xdr:rowOff>
    </xdr:to>
    <xdr:pic>
      <xdr:nvPicPr>
        <xdr:cNvPr id="26" name="Graphique 25" descr="Informatique hébergé avec un remplissage uni">
          <a:extLst>
            <a:ext uri="{FF2B5EF4-FFF2-40B4-BE49-F238E27FC236}">
              <a16:creationId xmlns:a16="http://schemas.microsoft.com/office/drawing/2014/main" id="{B18D4613-BC60-48D5-9D20-CFA1C1AB42E2}"/>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 uri="{96DAC541-7B7A-43D3-8B79-37D633B846F1}">
              <asvg:svgBlip xmlns:asvg="http://schemas.microsoft.com/office/drawing/2016/SVG/main" r:embed="rId28"/>
            </a:ext>
          </a:extLst>
        </a:blip>
        <a:stretch>
          <a:fillRect/>
        </a:stretch>
      </xdr:blipFill>
      <xdr:spPr>
        <a:xfrm>
          <a:off x="2676091" y="49824840"/>
          <a:ext cx="654915" cy="661854"/>
        </a:xfrm>
        <a:prstGeom prst="rect">
          <a:avLst/>
        </a:prstGeom>
      </xdr:spPr>
    </xdr:pic>
    <xdr:clientData/>
  </xdr:twoCellAnchor>
  <xdr:twoCellAnchor editAs="oneCell">
    <xdr:from>
      <xdr:col>13</xdr:col>
      <xdr:colOff>443346</xdr:colOff>
      <xdr:row>29</xdr:row>
      <xdr:rowOff>277096</xdr:rowOff>
    </xdr:from>
    <xdr:to>
      <xdr:col>14</xdr:col>
      <xdr:colOff>374072</xdr:colOff>
      <xdr:row>29</xdr:row>
      <xdr:rowOff>1011386</xdr:rowOff>
    </xdr:to>
    <xdr:pic>
      <xdr:nvPicPr>
        <xdr:cNvPr id="12" name="Graphique 11" descr="Écran avec un remplissage uni">
          <a:hlinkClick xmlns:r="http://schemas.openxmlformats.org/officeDocument/2006/relationships" r:id="rId29"/>
          <a:extLst>
            <a:ext uri="{FF2B5EF4-FFF2-40B4-BE49-F238E27FC236}">
              <a16:creationId xmlns:a16="http://schemas.microsoft.com/office/drawing/2014/main" id="{B5B10FA6-3227-3D11-871B-4785A336B734}"/>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541346" y="19153914"/>
          <a:ext cx="710044" cy="734290"/>
        </a:xfrm>
        <a:prstGeom prst="rect">
          <a:avLst/>
        </a:prstGeom>
      </xdr:spPr>
    </xdr:pic>
    <xdr:clientData/>
  </xdr:twoCellAnchor>
  <xdr:oneCellAnchor>
    <xdr:from>
      <xdr:col>13</xdr:col>
      <xdr:colOff>443346</xdr:colOff>
      <xdr:row>30</xdr:row>
      <xdr:rowOff>363681</xdr:rowOff>
    </xdr:from>
    <xdr:ext cx="734290" cy="734290"/>
    <xdr:pic>
      <xdr:nvPicPr>
        <xdr:cNvPr id="76" name="Graphique 75" descr="Écran avec un remplissage uni">
          <a:hlinkClick xmlns:r="http://schemas.openxmlformats.org/officeDocument/2006/relationships" r:id="rId32"/>
          <a:extLst>
            <a:ext uri="{FF2B5EF4-FFF2-40B4-BE49-F238E27FC236}">
              <a16:creationId xmlns:a16="http://schemas.microsoft.com/office/drawing/2014/main" id="{1248578B-C72B-4DED-9FC4-3962906FD554}"/>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541346" y="20625954"/>
          <a:ext cx="734290" cy="734290"/>
        </a:xfrm>
        <a:prstGeom prst="rect">
          <a:avLst/>
        </a:prstGeom>
      </xdr:spPr>
    </xdr:pic>
    <xdr:clientData/>
  </xdr:oneCellAnchor>
  <xdr:oneCellAnchor>
    <xdr:from>
      <xdr:col>13</xdr:col>
      <xdr:colOff>443346</xdr:colOff>
      <xdr:row>31</xdr:row>
      <xdr:rowOff>692728</xdr:rowOff>
    </xdr:from>
    <xdr:ext cx="734290" cy="734290"/>
    <xdr:pic>
      <xdr:nvPicPr>
        <xdr:cNvPr id="77" name="Graphique 76" descr="Écran avec un remplissage uni">
          <a:hlinkClick xmlns:r="http://schemas.openxmlformats.org/officeDocument/2006/relationships" r:id="rId33"/>
          <a:extLst>
            <a:ext uri="{FF2B5EF4-FFF2-40B4-BE49-F238E27FC236}">
              <a16:creationId xmlns:a16="http://schemas.microsoft.com/office/drawing/2014/main" id="{1988CED4-47DE-435E-AF83-1B76BDEC6DE9}"/>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693746" y="21003492"/>
          <a:ext cx="734290" cy="734290"/>
        </a:xfrm>
        <a:prstGeom prst="rect">
          <a:avLst/>
        </a:prstGeom>
      </xdr:spPr>
    </xdr:pic>
    <xdr:clientData/>
  </xdr:oneCellAnchor>
  <xdr:oneCellAnchor>
    <xdr:from>
      <xdr:col>13</xdr:col>
      <xdr:colOff>443346</xdr:colOff>
      <xdr:row>32</xdr:row>
      <xdr:rowOff>692728</xdr:rowOff>
    </xdr:from>
    <xdr:ext cx="734290" cy="734290"/>
    <xdr:pic>
      <xdr:nvPicPr>
        <xdr:cNvPr id="78" name="Graphique 77" descr="Écran avec un remplissage uni">
          <a:hlinkClick xmlns:r="http://schemas.openxmlformats.org/officeDocument/2006/relationships" r:id="rId34"/>
          <a:extLst>
            <a:ext uri="{FF2B5EF4-FFF2-40B4-BE49-F238E27FC236}">
              <a16:creationId xmlns:a16="http://schemas.microsoft.com/office/drawing/2014/main" id="{F0DA8FF6-0048-4D1C-919E-069DA512C126}"/>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693746" y="21003492"/>
          <a:ext cx="734290" cy="734290"/>
        </a:xfrm>
        <a:prstGeom prst="rect">
          <a:avLst/>
        </a:prstGeom>
      </xdr:spPr>
    </xdr:pic>
    <xdr:clientData/>
  </xdr:oneCellAnchor>
  <xdr:oneCellAnchor>
    <xdr:from>
      <xdr:col>13</xdr:col>
      <xdr:colOff>443346</xdr:colOff>
      <xdr:row>33</xdr:row>
      <xdr:rowOff>692728</xdr:rowOff>
    </xdr:from>
    <xdr:ext cx="734290" cy="734290"/>
    <xdr:pic>
      <xdr:nvPicPr>
        <xdr:cNvPr id="79" name="Graphique 78" descr="Écran avec un remplissage uni">
          <a:hlinkClick xmlns:r="http://schemas.openxmlformats.org/officeDocument/2006/relationships" r:id="rId35"/>
          <a:extLst>
            <a:ext uri="{FF2B5EF4-FFF2-40B4-BE49-F238E27FC236}">
              <a16:creationId xmlns:a16="http://schemas.microsoft.com/office/drawing/2014/main" id="{0A394361-963C-4D5F-AA68-4C5AA2484FFF}"/>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693746" y="21003492"/>
          <a:ext cx="734290" cy="734290"/>
        </a:xfrm>
        <a:prstGeom prst="rect">
          <a:avLst/>
        </a:prstGeom>
      </xdr:spPr>
    </xdr:pic>
    <xdr:clientData/>
  </xdr:oneCellAnchor>
  <xdr:oneCellAnchor>
    <xdr:from>
      <xdr:col>13</xdr:col>
      <xdr:colOff>443346</xdr:colOff>
      <xdr:row>34</xdr:row>
      <xdr:rowOff>692728</xdr:rowOff>
    </xdr:from>
    <xdr:ext cx="734290" cy="734290"/>
    <xdr:pic>
      <xdr:nvPicPr>
        <xdr:cNvPr id="80" name="Graphique 79" descr="Écran avec un remplissage uni">
          <a:hlinkClick xmlns:r="http://schemas.openxmlformats.org/officeDocument/2006/relationships" r:id="rId36"/>
          <a:extLst>
            <a:ext uri="{FF2B5EF4-FFF2-40B4-BE49-F238E27FC236}">
              <a16:creationId xmlns:a16="http://schemas.microsoft.com/office/drawing/2014/main" id="{C10037B2-DCE2-46AE-8965-C56B25B6C7AE}"/>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693746" y="21003492"/>
          <a:ext cx="734290" cy="734290"/>
        </a:xfrm>
        <a:prstGeom prst="rect">
          <a:avLst/>
        </a:prstGeom>
      </xdr:spPr>
    </xdr:pic>
    <xdr:clientData/>
  </xdr:oneCellAnchor>
  <xdr:oneCellAnchor>
    <xdr:from>
      <xdr:col>13</xdr:col>
      <xdr:colOff>443346</xdr:colOff>
      <xdr:row>35</xdr:row>
      <xdr:rowOff>692728</xdr:rowOff>
    </xdr:from>
    <xdr:ext cx="734290" cy="734290"/>
    <xdr:pic>
      <xdr:nvPicPr>
        <xdr:cNvPr id="81" name="Graphique 80" descr="Écran avec un remplissage uni">
          <a:hlinkClick xmlns:r="http://schemas.openxmlformats.org/officeDocument/2006/relationships" r:id="rId37"/>
          <a:extLst>
            <a:ext uri="{FF2B5EF4-FFF2-40B4-BE49-F238E27FC236}">
              <a16:creationId xmlns:a16="http://schemas.microsoft.com/office/drawing/2014/main" id="{BA2C6976-3B32-446B-AFA5-87A986A3346E}"/>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693746" y="21003492"/>
          <a:ext cx="734290" cy="734290"/>
        </a:xfrm>
        <a:prstGeom prst="rect">
          <a:avLst/>
        </a:prstGeom>
      </xdr:spPr>
    </xdr:pic>
    <xdr:clientData/>
  </xdr:oneCellAnchor>
  <xdr:oneCellAnchor>
    <xdr:from>
      <xdr:col>13</xdr:col>
      <xdr:colOff>443346</xdr:colOff>
      <xdr:row>36</xdr:row>
      <xdr:rowOff>692728</xdr:rowOff>
    </xdr:from>
    <xdr:ext cx="734290" cy="734290"/>
    <xdr:pic>
      <xdr:nvPicPr>
        <xdr:cNvPr id="82" name="Graphique 81" descr="Écran avec un remplissage uni">
          <a:hlinkClick xmlns:r="http://schemas.openxmlformats.org/officeDocument/2006/relationships" r:id="rId38"/>
          <a:extLst>
            <a:ext uri="{FF2B5EF4-FFF2-40B4-BE49-F238E27FC236}">
              <a16:creationId xmlns:a16="http://schemas.microsoft.com/office/drawing/2014/main" id="{780BA80C-3B62-4980-A3DB-E8E97828A93F}"/>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693746" y="21003492"/>
          <a:ext cx="734290" cy="734290"/>
        </a:xfrm>
        <a:prstGeom prst="rect">
          <a:avLst/>
        </a:prstGeom>
      </xdr:spPr>
    </xdr:pic>
    <xdr:clientData/>
  </xdr:oneCellAnchor>
  <xdr:oneCellAnchor>
    <xdr:from>
      <xdr:col>13</xdr:col>
      <xdr:colOff>443346</xdr:colOff>
      <xdr:row>37</xdr:row>
      <xdr:rowOff>692728</xdr:rowOff>
    </xdr:from>
    <xdr:ext cx="734290" cy="734290"/>
    <xdr:pic>
      <xdr:nvPicPr>
        <xdr:cNvPr id="83" name="Graphique 82" descr="Écran avec un remplissage uni">
          <a:hlinkClick xmlns:r="http://schemas.openxmlformats.org/officeDocument/2006/relationships" r:id="rId39"/>
          <a:extLst>
            <a:ext uri="{FF2B5EF4-FFF2-40B4-BE49-F238E27FC236}">
              <a16:creationId xmlns:a16="http://schemas.microsoft.com/office/drawing/2014/main" id="{C42767B4-77C8-4AE2-B189-56D0AB89D973}"/>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693746" y="21003492"/>
          <a:ext cx="734290" cy="734290"/>
        </a:xfrm>
        <a:prstGeom prst="rect">
          <a:avLst/>
        </a:prstGeom>
      </xdr:spPr>
    </xdr:pic>
    <xdr:clientData/>
  </xdr:oneCellAnchor>
  <xdr:oneCellAnchor>
    <xdr:from>
      <xdr:col>13</xdr:col>
      <xdr:colOff>443346</xdr:colOff>
      <xdr:row>39</xdr:row>
      <xdr:rowOff>692728</xdr:rowOff>
    </xdr:from>
    <xdr:ext cx="734290" cy="734290"/>
    <xdr:pic>
      <xdr:nvPicPr>
        <xdr:cNvPr id="85" name="Graphique 84" descr="Écran avec un remplissage uni">
          <a:hlinkClick xmlns:r="http://schemas.openxmlformats.org/officeDocument/2006/relationships" r:id="rId40"/>
          <a:extLst>
            <a:ext uri="{FF2B5EF4-FFF2-40B4-BE49-F238E27FC236}">
              <a16:creationId xmlns:a16="http://schemas.microsoft.com/office/drawing/2014/main" id="{8A0DA517-1B2B-4E2A-AA40-C712613C3C08}"/>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693746" y="21003492"/>
          <a:ext cx="734290" cy="734290"/>
        </a:xfrm>
        <a:prstGeom prst="rect">
          <a:avLst/>
        </a:prstGeom>
      </xdr:spPr>
    </xdr:pic>
    <xdr:clientData/>
  </xdr:oneCellAnchor>
  <xdr:oneCellAnchor>
    <xdr:from>
      <xdr:col>13</xdr:col>
      <xdr:colOff>443346</xdr:colOff>
      <xdr:row>40</xdr:row>
      <xdr:rowOff>692728</xdr:rowOff>
    </xdr:from>
    <xdr:ext cx="734290" cy="734290"/>
    <xdr:pic>
      <xdr:nvPicPr>
        <xdr:cNvPr id="86" name="Graphique 85" descr="Écran avec un remplissage uni">
          <a:hlinkClick xmlns:r="http://schemas.openxmlformats.org/officeDocument/2006/relationships" r:id="rId41"/>
          <a:extLst>
            <a:ext uri="{FF2B5EF4-FFF2-40B4-BE49-F238E27FC236}">
              <a16:creationId xmlns:a16="http://schemas.microsoft.com/office/drawing/2014/main" id="{041A68B4-A750-4A6F-AF34-FF658C5C4F72}"/>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693746" y="21003492"/>
          <a:ext cx="734290" cy="734290"/>
        </a:xfrm>
        <a:prstGeom prst="rect">
          <a:avLst/>
        </a:prstGeom>
      </xdr:spPr>
    </xdr:pic>
    <xdr:clientData/>
  </xdr:oneCellAnchor>
  <xdr:oneCellAnchor>
    <xdr:from>
      <xdr:col>13</xdr:col>
      <xdr:colOff>443346</xdr:colOff>
      <xdr:row>41</xdr:row>
      <xdr:rowOff>692728</xdr:rowOff>
    </xdr:from>
    <xdr:ext cx="734290" cy="734290"/>
    <xdr:pic>
      <xdr:nvPicPr>
        <xdr:cNvPr id="87" name="Graphique 86" descr="Écran avec un remplissage uni">
          <a:hlinkClick xmlns:r="http://schemas.openxmlformats.org/officeDocument/2006/relationships" r:id="rId42"/>
          <a:extLst>
            <a:ext uri="{FF2B5EF4-FFF2-40B4-BE49-F238E27FC236}">
              <a16:creationId xmlns:a16="http://schemas.microsoft.com/office/drawing/2014/main" id="{BEA719DE-79F9-470C-9213-84FE564EEFE5}"/>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693746" y="21003492"/>
          <a:ext cx="734290" cy="734290"/>
        </a:xfrm>
        <a:prstGeom prst="rect">
          <a:avLst/>
        </a:prstGeom>
      </xdr:spPr>
    </xdr:pic>
    <xdr:clientData/>
  </xdr:oneCellAnchor>
  <xdr:oneCellAnchor>
    <xdr:from>
      <xdr:col>13</xdr:col>
      <xdr:colOff>443346</xdr:colOff>
      <xdr:row>42</xdr:row>
      <xdr:rowOff>692728</xdr:rowOff>
    </xdr:from>
    <xdr:ext cx="734290" cy="734290"/>
    <xdr:pic>
      <xdr:nvPicPr>
        <xdr:cNvPr id="88" name="Graphique 87" descr="Écran avec un remplissage uni">
          <a:hlinkClick xmlns:r="http://schemas.openxmlformats.org/officeDocument/2006/relationships" r:id="rId43"/>
          <a:extLst>
            <a:ext uri="{FF2B5EF4-FFF2-40B4-BE49-F238E27FC236}">
              <a16:creationId xmlns:a16="http://schemas.microsoft.com/office/drawing/2014/main" id="{B1AC0792-B7C8-4628-8788-51A803B8BCD7}"/>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693746" y="21003492"/>
          <a:ext cx="734290" cy="734290"/>
        </a:xfrm>
        <a:prstGeom prst="rect">
          <a:avLst/>
        </a:prstGeom>
      </xdr:spPr>
    </xdr:pic>
    <xdr:clientData/>
  </xdr:oneCellAnchor>
  <xdr:oneCellAnchor>
    <xdr:from>
      <xdr:col>13</xdr:col>
      <xdr:colOff>443346</xdr:colOff>
      <xdr:row>43</xdr:row>
      <xdr:rowOff>692728</xdr:rowOff>
    </xdr:from>
    <xdr:ext cx="734290" cy="734290"/>
    <xdr:pic>
      <xdr:nvPicPr>
        <xdr:cNvPr id="89" name="Graphique 88" descr="Écran avec un remplissage uni">
          <a:hlinkClick xmlns:r="http://schemas.openxmlformats.org/officeDocument/2006/relationships" r:id="rId44"/>
          <a:extLst>
            <a:ext uri="{FF2B5EF4-FFF2-40B4-BE49-F238E27FC236}">
              <a16:creationId xmlns:a16="http://schemas.microsoft.com/office/drawing/2014/main" id="{059CF621-74DD-4530-B691-B930693CB6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693746" y="21003492"/>
          <a:ext cx="734290" cy="734290"/>
        </a:xfrm>
        <a:prstGeom prst="rect">
          <a:avLst/>
        </a:prstGeom>
      </xdr:spPr>
    </xdr:pic>
    <xdr:clientData/>
  </xdr:oneCellAnchor>
  <xdr:oneCellAnchor>
    <xdr:from>
      <xdr:col>13</xdr:col>
      <xdr:colOff>443346</xdr:colOff>
      <xdr:row>44</xdr:row>
      <xdr:rowOff>692728</xdr:rowOff>
    </xdr:from>
    <xdr:ext cx="734290" cy="734290"/>
    <xdr:pic>
      <xdr:nvPicPr>
        <xdr:cNvPr id="90" name="Graphique 89" descr="Écran avec un remplissage uni">
          <a:hlinkClick xmlns:r="http://schemas.openxmlformats.org/officeDocument/2006/relationships" r:id="rId45"/>
          <a:extLst>
            <a:ext uri="{FF2B5EF4-FFF2-40B4-BE49-F238E27FC236}">
              <a16:creationId xmlns:a16="http://schemas.microsoft.com/office/drawing/2014/main" id="{99FB432C-2C1E-49F0-B939-4FF1A4E4A4C3}"/>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693746" y="21003492"/>
          <a:ext cx="734290" cy="734290"/>
        </a:xfrm>
        <a:prstGeom prst="rect">
          <a:avLst/>
        </a:prstGeom>
      </xdr:spPr>
    </xdr:pic>
    <xdr:clientData/>
  </xdr:oneCellAnchor>
  <xdr:oneCellAnchor>
    <xdr:from>
      <xdr:col>13</xdr:col>
      <xdr:colOff>443346</xdr:colOff>
      <xdr:row>45</xdr:row>
      <xdr:rowOff>692728</xdr:rowOff>
    </xdr:from>
    <xdr:ext cx="734290" cy="734290"/>
    <xdr:pic>
      <xdr:nvPicPr>
        <xdr:cNvPr id="91" name="Graphique 90" descr="Écran avec un remplissage uni">
          <a:hlinkClick xmlns:r="http://schemas.openxmlformats.org/officeDocument/2006/relationships" r:id="rId46"/>
          <a:extLst>
            <a:ext uri="{FF2B5EF4-FFF2-40B4-BE49-F238E27FC236}">
              <a16:creationId xmlns:a16="http://schemas.microsoft.com/office/drawing/2014/main" id="{8B71AC36-B30F-4CD1-B8B3-EE7E606E46D6}"/>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693746" y="21003492"/>
          <a:ext cx="734290" cy="734290"/>
        </a:xfrm>
        <a:prstGeom prst="rect">
          <a:avLst/>
        </a:prstGeom>
      </xdr:spPr>
    </xdr:pic>
    <xdr:clientData/>
  </xdr:oneCellAnchor>
  <xdr:oneCellAnchor>
    <xdr:from>
      <xdr:col>13</xdr:col>
      <xdr:colOff>443346</xdr:colOff>
      <xdr:row>46</xdr:row>
      <xdr:rowOff>692728</xdr:rowOff>
    </xdr:from>
    <xdr:ext cx="734290" cy="734290"/>
    <xdr:pic>
      <xdr:nvPicPr>
        <xdr:cNvPr id="92" name="Graphique 91" descr="Écran avec un remplissage uni">
          <a:hlinkClick xmlns:r="http://schemas.openxmlformats.org/officeDocument/2006/relationships" r:id="rId47"/>
          <a:extLst>
            <a:ext uri="{FF2B5EF4-FFF2-40B4-BE49-F238E27FC236}">
              <a16:creationId xmlns:a16="http://schemas.microsoft.com/office/drawing/2014/main" id="{60DF63A7-D369-4C71-B830-A876CC7B68D4}"/>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693746" y="21003492"/>
          <a:ext cx="734290" cy="734290"/>
        </a:xfrm>
        <a:prstGeom prst="rect">
          <a:avLst/>
        </a:prstGeom>
      </xdr:spPr>
    </xdr:pic>
    <xdr:clientData/>
  </xdr:oneCellAnchor>
  <xdr:oneCellAnchor>
    <xdr:from>
      <xdr:col>13</xdr:col>
      <xdr:colOff>443346</xdr:colOff>
      <xdr:row>47</xdr:row>
      <xdr:rowOff>692728</xdr:rowOff>
    </xdr:from>
    <xdr:ext cx="734290" cy="734290"/>
    <xdr:pic>
      <xdr:nvPicPr>
        <xdr:cNvPr id="93" name="Graphique 92" descr="Écran avec un remplissage uni">
          <a:hlinkClick xmlns:r="http://schemas.openxmlformats.org/officeDocument/2006/relationships" r:id="rId48"/>
          <a:extLst>
            <a:ext uri="{FF2B5EF4-FFF2-40B4-BE49-F238E27FC236}">
              <a16:creationId xmlns:a16="http://schemas.microsoft.com/office/drawing/2014/main" id="{FAF9FFEF-4DE3-4ACB-B323-C17D34E17AED}"/>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693746" y="21003492"/>
          <a:ext cx="734290" cy="734290"/>
        </a:xfrm>
        <a:prstGeom prst="rect">
          <a:avLst/>
        </a:prstGeom>
      </xdr:spPr>
    </xdr:pic>
    <xdr:clientData/>
  </xdr:oneCellAnchor>
  <xdr:oneCellAnchor>
    <xdr:from>
      <xdr:col>13</xdr:col>
      <xdr:colOff>443346</xdr:colOff>
      <xdr:row>48</xdr:row>
      <xdr:rowOff>692728</xdr:rowOff>
    </xdr:from>
    <xdr:ext cx="734290" cy="734290"/>
    <xdr:pic>
      <xdr:nvPicPr>
        <xdr:cNvPr id="94" name="Graphique 93" descr="Écran avec un remplissage uni">
          <a:hlinkClick xmlns:r="http://schemas.openxmlformats.org/officeDocument/2006/relationships" r:id="rId49"/>
          <a:extLst>
            <a:ext uri="{FF2B5EF4-FFF2-40B4-BE49-F238E27FC236}">
              <a16:creationId xmlns:a16="http://schemas.microsoft.com/office/drawing/2014/main" id="{3AD364B4-6489-4B8C-B6AB-A3ACC905D79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693746" y="21003492"/>
          <a:ext cx="734290" cy="734290"/>
        </a:xfrm>
        <a:prstGeom prst="rect">
          <a:avLst/>
        </a:prstGeom>
      </xdr:spPr>
    </xdr:pic>
    <xdr:clientData/>
  </xdr:oneCellAnchor>
  <xdr:oneCellAnchor>
    <xdr:from>
      <xdr:col>13</xdr:col>
      <xdr:colOff>443346</xdr:colOff>
      <xdr:row>49</xdr:row>
      <xdr:rowOff>692728</xdr:rowOff>
    </xdr:from>
    <xdr:ext cx="734290" cy="734290"/>
    <xdr:pic>
      <xdr:nvPicPr>
        <xdr:cNvPr id="95" name="Graphique 94" descr="Écran avec un remplissage uni">
          <a:hlinkClick xmlns:r="http://schemas.openxmlformats.org/officeDocument/2006/relationships" r:id="rId50"/>
          <a:extLst>
            <a:ext uri="{FF2B5EF4-FFF2-40B4-BE49-F238E27FC236}">
              <a16:creationId xmlns:a16="http://schemas.microsoft.com/office/drawing/2014/main" id="{6A2B4B10-72BB-4711-A039-DFE55B8E49E2}"/>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693746" y="21003492"/>
          <a:ext cx="734290" cy="734290"/>
        </a:xfrm>
        <a:prstGeom prst="rect">
          <a:avLst/>
        </a:prstGeom>
      </xdr:spPr>
    </xdr:pic>
    <xdr:clientData/>
  </xdr:oneCellAnchor>
  <xdr:oneCellAnchor>
    <xdr:from>
      <xdr:col>13</xdr:col>
      <xdr:colOff>406631</xdr:colOff>
      <xdr:row>38</xdr:row>
      <xdr:rowOff>670561</xdr:rowOff>
    </xdr:from>
    <xdr:ext cx="734290" cy="734290"/>
    <xdr:pic>
      <xdr:nvPicPr>
        <xdr:cNvPr id="97" name="Graphique 96" descr="Écran avec un remplissage uni">
          <a:hlinkClick xmlns:r="http://schemas.openxmlformats.org/officeDocument/2006/relationships" r:id="rId51"/>
          <a:extLst>
            <a:ext uri="{FF2B5EF4-FFF2-40B4-BE49-F238E27FC236}">
              <a16:creationId xmlns:a16="http://schemas.microsoft.com/office/drawing/2014/main" id="{93FC7BAB-D3B7-40AD-81AA-44BCFE2226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504631" y="36657743"/>
          <a:ext cx="734290" cy="734290"/>
        </a:xfrm>
        <a:prstGeom prst="rect">
          <a:avLst/>
        </a:prstGeom>
      </xdr:spPr>
    </xdr:pic>
    <xdr:clientData/>
  </xdr:oneCellAnchor>
  <xdr:twoCellAnchor editAs="oneCell">
    <xdr:from>
      <xdr:col>2</xdr:col>
      <xdr:colOff>762000</xdr:colOff>
      <xdr:row>37</xdr:row>
      <xdr:rowOff>1264920</xdr:rowOff>
    </xdr:from>
    <xdr:to>
      <xdr:col>2</xdr:col>
      <xdr:colOff>1484811</xdr:colOff>
      <xdr:row>37</xdr:row>
      <xdr:rowOff>1974805</xdr:rowOff>
    </xdr:to>
    <xdr:pic>
      <xdr:nvPicPr>
        <xdr:cNvPr id="4" name="Graphique 3" descr="Maison avec un remplissage uni">
          <a:extLst>
            <a:ext uri="{FF2B5EF4-FFF2-40B4-BE49-F238E27FC236}">
              <a16:creationId xmlns:a16="http://schemas.microsoft.com/office/drawing/2014/main" id="{691AB2C8-1901-4885-A0C5-A2B3DA67A22B}"/>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2575560" y="37383720"/>
          <a:ext cx="722811" cy="7098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34636</xdr:colOff>
      <xdr:row>14</xdr:row>
      <xdr:rowOff>95249</xdr:rowOff>
    </xdr:from>
    <xdr:to>
      <xdr:col>13</xdr:col>
      <xdr:colOff>722830</xdr:colOff>
      <xdr:row>14</xdr:row>
      <xdr:rowOff>693510</xdr:rowOff>
    </xdr:to>
    <xdr:pic>
      <xdr:nvPicPr>
        <xdr:cNvPr id="2" name="Image 1">
          <a:extLst>
            <a:ext uri="{FF2B5EF4-FFF2-40B4-BE49-F238E27FC236}">
              <a16:creationId xmlns:a16="http://schemas.microsoft.com/office/drawing/2014/main" id="{15C531E7-ECAB-4547-9ED8-5137D176EDE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61271" b="9660"/>
        <a:stretch/>
      </xdr:blipFill>
      <xdr:spPr>
        <a:xfrm>
          <a:off x="21249409" y="9585613"/>
          <a:ext cx="688194" cy="598261"/>
        </a:xfrm>
        <a:prstGeom prst="rect">
          <a:avLst/>
        </a:prstGeom>
      </xdr:spPr>
    </xdr:pic>
    <xdr:clientData/>
  </xdr:twoCellAnchor>
  <xdr:twoCellAnchor editAs="oneCell">
    <xdr:from>
      <xdr:col>14</xdr:col>
      <xdr:colOff>38100</xdr:colOff>
      <xdr:row>14</xdr:row>
      <xdr:rowOff>99331</xdr:rowOff>
    </xdr:from>
    <xdr:to>
      <xdr:col>14</xdr:col>
      <xdr:colOff>647038</xdr:colOff>
      <xdr:row>14</xdr:row>
      <xdr:rowOff>714506</xdr:rowOff>
    </xdr:to>
    <xdr:pic>
      <xdr:nvPicPr>
        <xdr:cNvPr id="3" name="Image 2">
          <a:extLst>
            <a:ext uri="{FF2B5EF4-FFF2-40B4-BE49-F238E27FC236}">
              <a16:creationId xmlns:a16="http://schemas.microsoft.com/office/drawing/2014/main" id="{8FA8EFB8-00F6-4939-8981-174B5C58C3E1}"/>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650" r="66667" b="21019"/>
        <a:stretch/>
      </xdr:blipFill>
      <xdr:spPr>
        <a:xfrm>
          <a:off x="20713700" y="467631"/>
          <a:ext cx="608938" cy="615175"/>
        </a:xfrm>
        <a:prstGeom prst="rect">
          <a:avLst/>
        </a:prstGeom>
      </xdr:spPr>
    </xdr:pic>
    <xdr:clientData/>
  </xdr:twoCellAnchor>
  <xdr:twoCellAnchor editAs="oneCell">
    <xdr:from>
      <xdr:col>1</xdr:col>
      <xdr:colOff>561600</xdr:colOff>
      <xdr:row>15</xdr:row>
      <xdr:rowOff>204108</xdr:rowOff>
    </xdr:from>
    <xdr:to>
      <xdr:col>1</xdr:col>
      <xdr:colOff>1198414</xdr:colOff>
      <xdr:row>16</xdr:row>
      <xdr:rowOff>101782</xdr:rowOff>
    </xdr:to>
    <xdr:pic>
      <xdr:nvPicPr>
        <xdr:cNvPr id="5" name="Graphique 4" descr="Pile avec un remplissage uni">
          <a:extLst>
            <a:ext uri="{FF2B5EF4-FFF2-40B4-BE49-F238E27FC236}">
              <a16:creationId xmlns:a16="http://schemas.microsoft.com/office/drawing/2014/main" id="{BFD4DC0C-AEBB-4FD0-B88E-D473157C0E7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323600" y="10421835"/>
          <a:ext cx="636814" cy="659674"/>
        </a:xfrm>
        <a:prstGeom prst="rect">
          <a:avLst/>
        </a:prstGeom>
      </xdr:spPr>
    </xdr:pic>
    <xdr:clientData/>
  </xdr:twoCellAnchor>
  <xdr:twoCellAnchor editAs="oneCell">
    <xdr:from>
      <xdr:col>1</xdr:col>
      <xdr:colOff>493564</xdr:colOff>
      <xdr:row>16</xdr:row>
      <xdr:rowOff>312963</xdr:rowOff>
    </xdr:from>
    <xdr:to>
      <xdr:col>1</xdr:col>
      <xdr:colOff>1189161</xdr:colOff>
      <xdr:row>17</xdr:row>
      <xdr:rowOff>281790</xdr:rowOff>
    </xdr:to>
    <xdr:pic>
      <xdr:nvPicPr>
        <xdr:cNvPr id="6" name="Graphique 5" descr="Maison avec un remplissage uni">
          <a:extLst>
            <a:ext uri="{FF2B5EF4-FFF2-40B4-BE49-F238E27FC236}">
              <a16:creationId xmlns:a16="http://schemas.microsoft.com/office/drawing/2014/main" id="{81F7F0AC-D0F3-467B-BFE0-0729B775427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255564" y="11535145"/>
          <a:ext cx="695597" cy="730828"/>
        </a:xfrm>
        <a:prstGeom prst="rect">
          <a:avLst/>
        </a:prstGeom>
      </xdr:spPr>
    </xdr:pic>
    <xdr:clientData/>
  </xdr:twoCellAnchor>
  <xdr:twoCellAnchor editAs="oneCell">
    <xdr:from>
      <xdr:col>1</xdr:col>
      <xdr:colOff>394850</xdr:colOff>
      <xdr:row>17</xdr:row>
      <xdr:rowOff>698417</xdr:rowOff>
    </xdr:from>
    <xdr:to>
      <xdr:col>1</xdr:col>
      <xdr:colOff>1133990</xdr:colOff>
      <xdr:row>18</xdr:row>
      <xdr:rowOff>698417</xdr:rowOff>
    </xdr:to>
    <xdr:pic>
      <xdr:nvPicPr>
        <xdr:cNvPr id="7" name="Graphique 6" descr="Voiture électrique avec un remplissage uni">
          <a:extLst>
            <a:ext uri="{FF2B5EF4-FFF2-40B4-BE49-F238E27FC236}">
              <a16:creationId xmlns:a16="http://schemas.microsoft.com/office/drawing/2014/main" id="{084BBE1B-4A8C-4AFE-A20A-680A063B4ED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782777" y="12474781"/>
          <a:ext cx="739140" cy="762000"/>
        </a:xfrm>
        <a:prstGeom prst="rect">
          <a:avLst/>
        </a:prstGeom>
      </xdr:spPr>
    </xdr:pic>
    <xdr:clientData/>
  </xdr:twoCellAnchor>
  <xdr:twoCellAnchor editAs="oneCell">
    <xdr:from>
      <xdr:col>1</xdr:col>
      <xdr:colOff>451753</xdr:colOff>
      <xdr:row>19</xdr:row>
      <xdr:rowOff>54183</xdr:rowOff>
    </xdr:from>
    <xdr:to>
      <xdr:col>1</xdr:col>
      <xdr:colOff>1071150</xdr:colOff>
      <xdr:row>19</xdr:row>
      <xdr:rowOff>624180</xdr:rowOff>
    </xdr:to>
    <xdr:pic>
      <xdr:nvPicPr>
        <xdr:cNvPr id="8" name="Graphique 7" descr="Routeur sans fil avec un remplissage uni">
          <a:extLst>
            <a:ext uri="{FF2B5EF4-FFF2-40B4-BE49-F238E27FC236}">
              <a16:creationId xmlns:a16="http://schemas.microsoft.com/office/drawing/2014/main" id="{DB14FDBB-5D15-4C51-B545-ADC9F7C2B8BD}"/>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839680" y="13354547"/>
          <a:ext cx="619397" cy="569997"/>
        </a:xfrm>
        <a:prstGeom prst="rect">
          <a:avLst/>
        </a:prstGeom>
      </xdr:spPr>
    </xdr:pic>
    <xdr:clientData/>
  </xdr:twoCellAnchor>
  <xdr:twoCellAnchor editAs="oneCell">
    <xdr:from>
      <xdr:col>1</xdr:col>
      <xdr:colOff>383965</xdr:colOff>
      <xdr:row>21</xdr:row>
      <xdr:rowOff>272142</xdr:rowOff>
    </xdr:from>
    <xdr:to>
      <xdr:col>1</xdr:col>
      <xdr:colOff>1073031</xdr:colOff>
      <xdr:row>22</xdr:row>
      <xdr:rowOff>231865</xdr:rowOff>
    </xdr:to>
    <xdr:pic>
      <xdr:nvPicPr>
        <xdr:cNvPr id="9" name="Graphique 8" descr="Homme médecin avec un remplissage uni">
          <a:extLst>
            <a:ext uri="{FF2B5EF4-FFF2-40B4-BE49-F238E27FC236}">
              <a16:creationId xmlns:a16="http://schemas.microsoft.com/office/drawing/2014/main" id="{7FB8E511-6F6A-4E12-9698-3837802B81FE}"/>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771892" y="15096506"/>
          <a:ext cx="689066" cy="721723"/>
        </a:xfrm>
        <a:prstGeom prst="rect">
          <a:avLst/>
        </a:prstGeom>
      </xdr:spPr>
    </xdr:pic>
    <xdr:clientData/>
  </xdr:twoCellAnchor>
  <xdr:twoCellAnchor editAs="oneCell">
    <xdr:from>
      <xdr:col>1</xdr:col>
      <xdr:colOff>397325</xdr:colOff>
      <xdr:row>20</xdr:row>
      <xdr:rowOff>81642</xdr:rowOff>
    </xdr:from>
    <xdr:to>
      <xdr:col>1</xdr:col>
      <xdr:colOff>1088569</xdr:colOff>
      <xdr:row>21</xdr:row>
      <xdr:rowOff>35014</xdr:rowOff>
    </xdr:to>
    <xdr:pic>
      <xdr:nvPicPr>
        <xdr:cNvPr id="10" name="Graphique 9" descr="Main ouverte avec une plante avec un remplissage uni">
          <a:extLst>
            <a:ext uri="{FF2B5EF4-FFF2-40B4-BE49-F238E27FC236}">
              <a16:creationId xmlns:a16="http://schemas.microsoft.com/office/drawing/2014/main" id="{3A1E8290-6204-4388-8EB1-5BDD9C6A478B}"/>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785252" y="14144006"/>
          <a:ext cx="691244" cy="715372"/>
        </a:xfrm>
        <a:prstGeom prst="rect">
          <a:avLst/>
        </a:prstGeom>
      </xdr:spPr>
    </xdr:pic>
    <xdr:clientData/>
  </xdr:twoCellAnchor>
  <xdr:oneCellAnchor>
    <xdr:from>
      <xdr:col>2</xdr:col>
      <xdr:colOff>1437533</xdr:colOff>
      <xdr:row>0</xdr:row>
      <xdr:rowOff>346364</xdr:rowOff>
    </xdr:from>
    <xdr:ext cx="8670387" cy="1125501"/>
    <xdr:sp macro="" textlink="">
      <xdr:nvSpPr>
        <xdr:cNvPr id="13" name="Rectangle 12">
          <a:extLst>
            <a:ext uri="{FF2B5EF4-FFF2-40B4-BE49-F238E27FC236}">
              <a16:creationId xmlns:a16="http://schemas.microsoft.com/office/drawing/2014/main" id="{F1A20EE4-4EAC-4F94-9DD8-3BAB666BC292}"/>
            </a:ext>
          </a:extLst>
        </xdr:cNvPr>
        <xdr:cNvSpPr/>
      </xdr:nvSpPr>
      <xdr:spPr>
        <a:xfrm>
          <a:off x="2961533" y="346364"/>
          <a:ext cx="8670387" cy="1125501"/>
        </a:xfrm>
        <a:prstGeom prst="rect">
          <a:avLst/>
        </a:prstGeom>
        <a:noFill/>
      </xdr:spPr>
      <xdr:txBody>
        <a:bodyPr wrap="none" lIns="91440" tIns="45720" rIns="91440" bIns="45720">
          <a:spAutoFit/>
        </a:bodyPr>
        <a:lstStyle/>
        <a:p>
          <a:pPr algn="ctr"/>
          <a:r>
            <a:rPr lang="fr-FR" sz="6600" b="1" cap="none" spc="50">
              <a:ln w="9525" cmpd="sng">
                <a:solidFill>
                  <a:srgbClr val="FF0000"/>
                </a:solidFill>
                <a:prstDash val="solid"/>
              </a:ln>
              <a:solidFill>
                <a:srgbClr val="70AD47">
                  <a:tint val="1000"/>
                </a:srgbClr>
              </a:solidFill>
              <a:effectLst/>
            </a:rPr>
            <a:t>Synthèse de l'allocation</a:t>
          </a:r>
        </a:p>
      </xdr:txBody>
    </xdr:sp>
    <xdr:clientData/>
  </xdr:oneCellAnchor>
  <xdr:oneCellAnchor>
    <xdr:from>
      <xdr:col>2</xdr:col>
      <xdr:colOff>1353341</xdr:colOff>
      <xdr:row>0</xdr:row>
      <xdr:rowOff>1246827</xdr:rowOff>
    </xdr:from>
    <xdr:ext cx="13709780" cy="1125501"/>
    <xdr:sp macro="" textlink="">
      <xdr:nvSpPr>
        <xdr:cNvPr id="14" name="Rectangle 13">
          <a:extLst>
            <a:ext uri="{FF2B5EF4-FFF2-40B4-BE49-F238E27FC236}">
              <a16:creationId xmlns:a16="http://schemas.microsoft.com/office/drawing/2014/main" id="{20DF955D-9317-4C29-A5C0-1A392287BB2E}"/>
            </a:ext>
          </a:extLst>
        </xdr:cNvPr>
        <xdr:cNvSpPr/>
      </xdr:nvSpPr>
      <xdr:spPr>
        <a:xfrm>
          <a:off x="2877341" y="1246827"/>
          <a:ext cx="13709780" cy="1125501"/>
        </a:xfrm>
        <a:prstGeom prst="rect">
          <a:avLst/>
        </a:prstGeom>
        <a:noFill/>
      </xdr:spPr>
      <xdr:txBody>
        <a:bodyPr wrap="none" lIns="91440" tIns="45720" rIns="91440" bIns="45720">
          <a:spAutoFit/>
        </a:bodyPr>
        <a:lstStyle/>
        <a:p>
          <a:pPr algn="ctr"/>
          <a:r>
            <a:rPr lang="fr-FR" sz="6600" b="1" cap="none" spc="50">
              <a:ln w="9525" cmpd="sng">
                <a:solidFill>
                  <a:srgbClr val="FF0000"/>
                </a:solidFill>
                <a:prstDash val="solid"/>
              </a:ln>
              <a:solidFill>
                <a:srgbClr val="FF0000"/>
              </a:solidFill>
              <a:effectLst/>
            </a:rPr>
            <a:t>des</a:t>
          </a:r>
          <a:r>
            <a:rPr lang="fr-FR" sz="6600" b="1" cap="none" spc="50" baseline="0">
              <a:ln w="9525" cmpd="sng">
                <a:solidFill>
                  <a:srgbClr val="FF0000"/>
                </a:solidFill>
                <a:prstDash val="solid"/>
              </a:ln>
              <a:solidFill>
                <a:srgbClr val="FF0000"/>
              </a:solidFill>
              <a:effectLst/>
            </a:rPr>
            <a:t> fonds levés pour l'obligation 2021</a:t>
          </a:r>
          <a:endParaRPr lang="fr-FR" sz="6600" b="1" cap="none" spc="50">
            <a:ln w="9525" cmpd="sng">
              <a:solidFill>
                <a:srgbClr val="FF0000"/>
              </a:solidFill>
              <a:prstDash val="solid"/>
            </a:ln>
            <a:solidFill>
              <a:srgbClr val="FF0000"/>
            </a:solidFill>
            <a:effectLst/>
          </a:endParaRPr>
        </a:p>
      </xdr:txBody>
    </xdr:sp>
    <xdr:clientData/>
  </xdr:oneCellAnchor>
  <xdr:twoCellAnchor>
    <xdr:from>
      <xdr:col>2</xdr:col>
      <xdr:colOff>1903516</xdr:colOff>
      <xdr:row>1</xdr:row>
      <xdr:rowOff>121227</xdr:rowOff>
    </xdr:from>
    <xdr:to>
      <xdr:col>9</xdr:col>
      <xdr:colOff>1262166</xdr:colOff>
      <xdr:row>13</xdr:row>
      <xdr:rowOff>235692</xdr:rowOff>
    </xdr:to>
    <xdr:graphicFrame macro="">
      <xdr:nvGraphicFramePr>
        <xdr:cNvPr id="12" name="Graphique 11">
          <a:extLst>
            <a:ext uri="{FF2B5EF4-FFF2-40B4-BE49-F238E27FC236}">
              <a16:creationId xmlns:a16="http://schemas.microsoft.com/office/drawing/2014/main" id="{C78F23D6-504D-4E5A-BDD6-E45A710C06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1</xdr:row>
      <xdr:rowOff>228600</xdr:rowOff>
    </xdr:from>
    <xdr:to>
      <xdr:col>3</xdr:col>
      <xdr:colOff>533400</xdr:colOff>
      <xdr:row>5</xdr:row>
      <xdr:rowOff>130175</xdr:rowOff>
    </xdr:to>
    <xdr:sp macro="" textlink="">
      <xdr:nvSpPr>
        <xdr:cNvPr id="15" name="ZoneTexte 14">
          <a:extLst>
            <a:ext uri="{FF2B5EF4-FFF2-40B4-BE49-F238E27FC236}">
              <a16:creationId xmlns:a16="http://schemas.microsoft.com/office/drawing/2014/main" id="{72AFA855-3141-43F8-89E0-F6BC77337EE3}"/>
            </a:ext>
          </a:extLst>
        </xdr:cNvPr>
        <xdr:cNvSpPr txBox="1"/>
      </xdr:nvSpPr>
      <xdr:spPr>
        <a:xfrm>
          <a:off x="787400" y="2578100"/>
          <a:ext cx="3429000" cy="1577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r" defTabSz="914400" rtl="0" eaLnBrk="1" fontAlgn="auto" latinLnBrk="0" hangingPunct="1">
            <a:lnSpc>
              <a:spcPct val="100000"/>
            </a:lnSpc>
            <a:spcBef>
              <a:spcPts val="0"/>
            </a:spcBef>
            <a:spcAft>
              <a:spcPts val="0"/>
            </a:spcAft>
            <a:buClrTx/>
            <a:buSzTx/>
            <a:buFontTx/>
            <a:buNone/>
            <a:tabLst/>
            <a:defRPr/>
          </a:pPr>
          <a:r>
            <a:rPr lang="fr-FR" sz="2800" b="1" i="0" baseline="0">
              <a:solidFill>
                <a:srgbClr val="FF0000"/>
              </a:solidFill>
              <a:effectLst/>
              <a:latin typeface="+mn-lt"/>
              <a:ea typeface="+mn-ea"/>
              <a:cs typeface="+mn-cs"/>
            </a:rPr>
            <a:t>Répartition du montant total investi par catégorie d'actif</a:t>
          </a:r>
          <a:endParaRPr lang="fr-FR" sz="2800">
            <a:solidFill>
              <a:srgbClr val="FF0000"/>
            </a:solidFill>
            <a:effectLst/>
          </a:endParaRPr>
        </a:p>
      </xdr:txBody>
    </xdr:sp>
    <xdr:clientData/>
  </xdr:twoCellAnchor>
  <xdr:twoCellAnchor editAs="oneCell">
    <xdr:from>
      <xdr:col>1</xdr:col>
      <xdr:colOff>58271</xdr:colOff>
      <xdr:row>0</xdr:row>
      <xdr:rowOff>184897</xdr:rowOff>
    </xdr:from>
    <xdr:to>
      <xdr:col>2</xdr:col>
      <xdr:colOff>996738</xdr:colOff>
      <xdr:row>0</xdr:row>
      <xdr:rowOff>2524897</xdr:rowOff>
    </xdr:to>
    <xdr:pic>
      <xdr:nvPicPr>
        <xdr:cNvPr id="16" name="Image 15">
          <a:extLst>
            <a:ext uri="{FF2B5EF4-FFF2-40B4-BE49-F238E27FC236}">
              <a16:creationId xmlns:a16="http://schemas.microsoft.com/office/drawing/2014/main" id="{85213C9E-DFCB-8B89-A747-779E84BE547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39271" y="184897"/>
          <a:ext cx="2310067" cy="2340000"/>
        </a:xfrm>
        <a:prstGeom prst="rect">
          <a:avLst/>
        </a:prstGeom>
      </xdr:spPr>
    </xdr:pic>
    <xdr:clientData/>
  </xdr:twoCellAnchor>
  <xdr:twoCellAnchor editAs="oneCell">
    <xdr:from>
      <xdr:col>13</xdr:col>
      <xdr:colOff>484652</xdr:colOff>
      <xdr:row>30</xdr:row>
      <xdr:rowOff>356507</xdr:rowOff>
    </xdr:from>
    <xdr:to>
      <xdr:col>14</xdr:col>
      <xdr:colOff>375795</xdr:colOff>
      <xdr:row>30</xdr:row>
      <xdr:rowOff>1046058</xdr:rowOff>
    </xdr:to>
    <xdr:pic>
      <xdr:nvPicPr>
        <xdr:cNvPr id="11" name="Graphique 10" descr="Écran avec un remplissage uni">
          <a:hlinkClick xmlns:r="http://schemas.openxmlformats.org/officeDocument/2006/relationships" r:id="rId17"/>
          <a:extLst>
            <a:ext uri="{FF2B5EF4-FFF2-40B4-BE49-F238E27FC236}">
              <a16:creationId xmlns:a16="http://schemas.microsoft.com/office/drawing/2014/main" id="{4B2595E5-70AD-FEDE-1D8B-4AD20414F9AE}"/>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361217" y="19588724"/>
          <a:ext cx="669708" cy="689551"/>
        </a:xfrm>
        <a:prstGeom prst="rect">
          <a:avLst/>
        </a:prstGeom>
      </xdr:spPr>
    </xdr:pic>
    <xdr:clientData/>
  </xdr:twoCellAnchor>
  <xdr:oneCellAnchor>
    <xdr:from>
      <xdr:col>13</xdr:col>
      <xdr:colOff>490498</xdr:colOff>
      <xdr:row>31</xdr:row>
      <xdr:rowOff>468563</xdr:rowOff>
    </xdr:from>
    <xdr:ext cx="696685" cy="692563"/>
    <xdr:pic>
      <xdr:nvPicPr>
        <xdr:cNvPr id="46" name="Graphique 45" descr="Écran avec un remplissage uni">
          <a:hlinkClick xmlns:r="http://schemas.openxmlformats.org/officeDocument/2006/relationships" r:id="rId20"/>
          <a:extLst>
            <a:ext uri="{FF2B5EF4-FFF2-40B4-BE49-F238E27FC236}">
              <a16:creationId xmlns:a16="http://schemas.microsoft.com/office/drawing/2014/main" id="{BE6E4ADC-93BF-4912-89BD-6A8950119149}"/>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372910" y="20672769"/>
          <a:ext cx="696685" cy="692563"/>
        </a:xfrm>
        <a:prstGeom prst="rect">
          <a:avLst/>
        </a:prstGeom>
      </xdr:spPr>
    </xdr:pic>
    <xdr:clientData/>
  </xdr:oneCellAnchor>
  <xdr:oneCellAnchor>
    <xdr:from>
      <xdr:col>13</xdr:col>
      <xdr:colOff>468086</xdr:colOff>
      <xdr:row>33</xdr:row>
      <xdr:rowOff>737507</xdr:rowOff>
    </xdr:from>
    <xdr:ext cx="696685" cy="692563"/>
    <xdr:pic>
      <xdr:nvPicPr>
        <xdr:cNvPr id="48" name="Graphique 47" descr="Écran avec un remplissage uni">
          <a:hlinkClick xmlns:r="http://schemas.openxmlformats.org/officeDocument/2006/relationships" r:id="rId21"/>
          <a:extLst>
            <a:ext uri="{FF2B5EF4-FFF2-40B4-BE49-F238E27FC236}">
              <a16:creationId xmlns:a16="http://schemas.microsoft.com/office/drawing/2014/main" id="{C0D6A573-F4EB-4F85-9D0F-C77B699E6E02}"/>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3270936"/>
          <a:ext cx="696685" cy="692563"/>
        </a:xfrm>
        <a:prstGeom prst="rect">
          <a:avLst/>
        </a:prstGeom>
      </xdr:spPr>
    </xdr:pic>
    <xdr:clientData/>
  </xdr:oneCellAnchor>
  <xdr:oneCellAnchor>
    <xdr:from>
      <xdr:col>13</xdr:col>
      <xdr:colOff>468086</xdr:colOff>
      <xdr:row>34</xdr:row>
      <xdr:rowOff>535799</xdr:rowOff>
    </xdr:from>
    <xdr:ext cx="696685" cy="692563"/>
    <xdr:pic>
      <xdr:nvPicPr>
        <xdr:cNvPr id="49" name="Graphique 48" descr="Écran avec un remplissage uni">
          <a:extLst>
            <a:ext uri="{FF2B5EF4-FFF2-40B4-BE49-F238E27FC236}">
              <a16:creationId xmlns:a16="http://schemas.microsoft.com/office/drawing/2014/main" id="{CF3A1309-0066-4A9E-B849-367DD417B04E}"/>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350498" y="25480093"/>
          <a:ext cx="696685" cy="692563"/>
        </a:xfrm>
        <a:prstGeom prst="rect">
          <a:avLst/>
        </a:prstGeom>
      </xdr:spPr>
    </xdr:pic>
    <xdr:clientData/>
  </xdr:oneCellAnchor>
  <xdr:oneCellAnchor>
    <xdr:from>
      <xdr:col>13</xdr:col>
      <xdr:colOff>468086</xdr:colOff>
      <xdr:row>35</xdr:row>
      <xdr:rowOff>737507</xdr:rowOff>
    </xdr:from>
    <xdr:ext cx="696685" cy="692563"/>
    <xdr:pic>
      <xdr:nvPicPr>
        <xdr:cNvPr id="50" name="Graphique 49" descr="Écran avec un remplissage uni">
          <a:hlinkClick xmlns:r="http://schemas.openxmlformats.org/officeDocument/2006/relationships" r:id="rId22"/>
          <a:extLst>
            <a:ext uri="{FF2B5EF4-FFF2-40B4-BE49-F238E27FC236}">
              <a16:creationId xmlns:a16="http://schemas.microsoft.com/office/drawing/2014/main" id="{E371767A-0995-468B-B7F8-3D9CA0ECE6FB}"/>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3270936"/>
          <a:ext cx="696685" cy="692563"/>
        </a:xfrm>
        <a:prstGeom prst="rect">
          <a:avLst/>
        </a:prstGeom>
      </xdr:spPr>
    </xdr:pic>
    <xdr:clientData/>
  </xdr:oneCellAnchor>
  <xdr:oneCellAnchor>
    <xdr:from>
      <xdr:col>13</xdr:col>
      <xdr:colOff>468086</xdr:colOff>
      <xdr:row>36</xdr:row>
      <xdr:rowOff>737507</xdr:rowOff>
    </xdr:from>
    <xdr:ext cx="696685" cy="692563"/>
    <xdr:pic>
      <xdr:nvPicPr>
        <xdr:cNvPr id="51" name="Graphique 50" descr="Écran avec un remplissage uni">
          <a:extLst>
            <a:ext uri="{FF2B5EF4-FFF2-40B4-BE49-F238E27FC236}">
              <a16:creationId xmlns:a16="http://schemas.microsoft.com/office/drawing/2014/main" id="{B623C889-52B6-4BD9-95D1-2AD0413FFCC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3270936"/>
          <a:ext cx="696685" cy="692563"/>
        </a:xfrm>
        <a:prstGeom prst="rect">
          <a:avLst/>
        </a:prstGeom>
      </xdr:spPr>
    </xdr:pic>
    <xdr:clientData/>
  </xdr:oneCellAnchor>
  <xdr:oneCellAnchor>
    <xdr:from>
      <xdr:col>13</xdr:col>
      <xdr:colOff>468086</xdr:colOff>
      <xdr:row>38</xdr:row>
      <xdr:rowOff>737507</xdr:rowOff>
    </xdr:from>
    <xdr:ext cx="696685" cy="692563"/>
    <xdr:pic>
      <xdr:nvPicPr>
        <xdr:cNvPr id="52" name="Graphique 51" descr="Écran avec un remplissage uni">
          <a:hlinkClick xmlns:r="http://schemas.openxmlformats.org/officeDocument/2006/relationships" r:id="rId23"/>
          <a:extLst>
            <a:ext uri="{FF2B5EF4-FFF2-40B4-BE49-F238E27FC236}">
              <a16:creationId xmlns:a16="http://schemas.microsoft.com/office/drawing/2014/main" id="{6F159A41-9971-4AEB-9516-67887D03BF59}"/>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3270936"/>
          <a:ext cx="696685" cy="692563"/>
        </a:xfrm>
        <a:prstGeom prst="rect">
          <a:avLst/>
        </a:prstGeom>
      </xdr:spPr>
    </xdr:pic>
    <xdr:clientData/>
  </xdr:oneCellAnchor>
  <xdr:oneCellAnchor>
    <xdr:from>
      <xdr:col>13</xdr:col>
      <xdr:colOff>468086</xdr:colOff>
      <xdr:row>40</xdr:row>
      <xdr:rowOff>737507</xdr:rowOff>
    </xdr:from>
    <xdr:ext cx="696685" cy="692563"/>
    <xdr:pic>
      <xdr:nvPicPr>
        <xdr:cNvPr id="54" name="Graphique 53" descr="Écran avec un remplissage uni">
          <a:hlinkClick xmlns:r="http://schemas.openxmlformats.org/officeDocument/2006/relationships" r:id="rId24"/>
          <a:extLst>
            <a:ext uri="{FF2B5EF4-FFF2-40B4-BE49-F238E27FC236}">
              <a16:creationId xmlns:a16="http://schemas.microsoft.com/office/drawing/2014/main" id="{E4B24390-516A-43FF-92F1-5B7B56CCDD0E}"/>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3270936"/>
          <a:ext cx="696685" cy="692563"/>
        </a:xfrm>
        <a:prstGeom prst="rect">
          <a:avLst/>
        </a:prstGeom>
      </xdr:spPr>
    </xdr:pic>
    <xdr:clientData/>
  </xdr:oneCellAnchor>
  <xdr:oneCellAnchor>
    <xdr:from>
      <xdr:col>13</xdr:col>
      <xdr:colOff>468086</xdr:colOff>
      <xdr:row>41</xdr:row>
      <xdr:rowOff>737507</xdr:rowOff>
    </xdr:from>
    <xdr:ext cx="696685" cy="692563"/>
    <xdr:pic>
      <xdr:nvPicPr>
        <xdr:cNvPr id="55" name="Graphique 54" descr="Écran avec un remplissage uni">
          <a:extLst>
            <a:ext uri="{FF2B5EF4-FFF2-40B4-BE49-F238E27FC236}">
              <a16:creationId xmlns:a16="http://schemas.microsoft.com/office/drawing/2014/main" id="{9AA13976-26D8-40D6-8C48-EC6C84178504}"/>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3270936"/>
          <a:ext cx="696685" cy="692563"/>
        </a:xfrm>
        <a:prstGeom prst="rect">
          <a:avLst/>
        </a:prstGeom>
      </xdr:spPr>
    </xdr:pic>
    <xdr:clientData/>
  </xdr:oneCellAnchor>
  <xdr:oneCellAnchor>
    <xdr:from>
      <xdr:col>13</xdr:col>
      <xdr:colOff>468086</xdr:colOff>
      <xdr:row>42</xdr:row>
      <xdr:rowOff>266855</xdr:rowOff>
    </xdr:from>
    <xdr:ext cx="696685" cy="692563"/>
    <xdr:pic>
      <xdr:nvPicPr>
        <xdr:cNvPr id="56" name="Graphique 55" descr="Écran avec un remplissage uni">
          <a:hlinkClick xmlns:r="http://schemas.openxmlformats.org/officeDocument/2006/relationships" r:id="rId25"/>
          <a:extLst>
            <a:ext uri="{FF2B5EF4-FFF2-40B4-BE49-F238E27FC236}">
              <a16:creationId xmlns:a16="http://schemas.microsoft.com/office/drawing/2014/main" id="{89A75E91-CC63-4EE5-A351-B9B28B45830A}"/>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350498" y="40944208"/>
          <a:ext cx="696685" cy="692563"/>
        </a:xfrm>
        <a:prstGeom prst="rect">
          <a:avLst/>
        </a:prstGeom>
      </xdr:spPr>
    </xdr:pic>
    <xdr:clientData/>
  </xdr:oneCellAnchor>
  <xdr:oneCellAnchor>
    <xdr:from>
      <xdr:col>13</xdr:col>
      <xdr:colOff>468086</xdr:colOff>
      <xdr:row>43</xdr:row>
      <xdr:rowOff>737507</xdr:rowOff>
    </xdr:from>
    <xdr:ext cx="696685" cy="692563"/>
    <xdr:pic>
      <xdr:nvPicPr>
        <xdr:cNvPr id="57" name="Graphique 56" descr="Écran avec un remplissage uni">
          <a:extLst>
            <a:ext uri="{FF2B5EF4-FFF2-40B4-BE49-F238E27FC236}">
              <a16:creationId xmlns:a16="http://schemas.microsoft.com/office/drawing/2014/main" id="{ADF735A4-25E2-4576-93CD-DB4092AD2174}"/>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3270936"/>
          <a:ext cx="696685" cy="692563"/>
        </a:xfrm>
        <a:prstGeom prst="rect">
          <a:avLst/>
        </a:prstGeom>
      </xdr:spPr>
    </xdr:pic>
    <xdr:clientData/>
  </xdr:oneCellAnchor>
  <xdr:oneCellAnchor>
    <xdr:from>
      <xdr:col>13</xdr:col>
      <xdr:colOff>468086</xdr:colOff>
      <xdr:row>44</xdr:row>
      <xdr:rowOff>737507</xdr:rowOff>
    </xdr:from>
    <xdr:ext cx="696685" cy="692563"/>
    <xdr:pic>
      <xdr:nvPicPr>
        <xdr:cNvPr id="58" name="Graphique 57" descr="Écran avec un remplissage uni">
          <a:extLst>
            <a:ext uri="{FF2B5EF4-FFF2-40B4-BE49-F238E27FC236}">
              <a16:creationId xmlns:a16="http://schemas.microsoft.com/office/drawing/2014/main" id="{422877AA-13E2-45E7-B4A6-2F6585481F51}"/>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3270936"/>
          <a:ext cx="696685" cy="692563"/>
        </a:xfrm>
        <a:prstGeom prst="rect">
          <a:avLst/>
        </a:prstGeom>
      </xdr:spPr>
    </xdr:pic>
    <xdr:clientData/>
  </xdr:oneCellAnchor>
  <xdr:oneCellAnchor>
    <xdr:from>
      <xdr:col>13</xdr:col>
      <xdr:colOff>468086</xdr:colOff>
      <xdr:row>45</xdr:row>
      <xdr:rowOff>737507</xdr:rowOff>
    </xdr:from>
    <xdr:ext cx="696685" cy="692563"/>
    <xdr:pic>
      <xdr:nvPicPr>
        <xdr:cNvPr id="59" name="Graphique 58" descr="Écran avec un remplissage uni">
          <a:hlinkClick xmlns:r="http://schemas.openxmlformats.org/officeDocument/2006/relationships" r:id="rId26"/>
          <a:extLst>
            <a:ext uri="{FF2B5EF4-FFF2-40B4-BE49-F238E27FC236}">
              <a16:creationId xmlns:a16="http://schemas.microsoft.com/office/drawing/2014/main" id="{7AA74DFC-D11B-44EB-AF80-86CE1E96627F}"/>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3270936"/>
          <a:ext cx="696685" cy="692563"/>
        </a:xfrm>
        <a:prstGeom prst="rect">
          <a:avLst/>
        </a:prstGeom>
      </xdr:spPr>
    </xdr:pic>
    <xdr:clientData/>
  </xdr:oneCellAnchor>
  <xdr:oneCellAnchor>
    <xdr:from>
      <xdr:col>13</xdr:col>
      <xdr:colOff>468086</xdr:colOff>
      <xdr:row>47</xdr:row>
      <xdr:rowOff>737507</xdr:rowOff>
    </xdr:from>
    <xdr:ext cx="696685" cy="692563"/>
    <xdr:pic>
      <xdr:nvPicPr>
        <xdr:cNvPr id="61" name="Graphique 60" descr="Écran avec un remplissage uni">
          <a:hlinkClick xmlns:r="http://schemas.openxmlformats.org/officeDocument/2006/relationships" r:id="rId27"/>
          <a:extLst>
            <a:ext uri="{FF2B5EF4-FFF2-40B4-BE49-F238E27FC236}">
              <a16:creationId xmlns:a16="http://schemas.microsoft.com/office/drawing/2014/main" id="{A00610C6-1002-4075-A686-D978036E356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3270936"/>
          <a:ext cx="696685" cy="692563"/>
        </a:xfrm>
        <a:prstGeom prst="rect">
          <a:avLst/>
        </a:prstGeom>
      </xdr:spPr>
    </xdr:pic>
    <xdr:clientData/>
  </xdr:oneCellAnchor>
  <xdr:oneCellAnchor>
    <xdr:from>
      <xdr:col>13</xdr:col>
      <xdr:colOff>468086</xdr:colOff>
      <xdr:row>48</xdr:row>
      <xdr:rowOff>538720</xdr:rowOff>
    </xdr:from>
    <xdr:ext cx="696685" cy="692563"/>
    <xdr:pic>
      <xdr:nvPicPr>
        <xdr:cNvPr id="62" name="Graphique 61" descr="Écran avec un remplissage uni">
          <a:hlinkClick xmlns:r="http://schemas.openxmlformats.org/officeDocument/2006/relationships" r:id="rId27"/>
          <a:extLst>
            <a:ext uri="{FF2B5EF4-FFF2-40B4-BE49-F238E27FC236}">
              <a16:creationId xmlns:a16="http://schemas.microsoft.com/office/drawing/2014/main" id="{3F803D1D-2B3D-4113-A742-12CAE38E5ED2}"/>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344651" y="51725242"/>
          <a:ext cx="696685" cy="692563"/>
        </a:xfrm>
        <a:prstGeom prst="rect">
          <a:avLst/>
        </a:prstGeom>
      </xdr:spPr>
    </xdr:pic>
    <xdr:clientData/>
  </xdr:oneCellAnchor>
  <xdr:oneCellAnchor>
    <xdr:from>
      <xdr:col>13</xdr:col>
      <xdr:colOff>468086</xdr:colOff>
      <xdr:row>49</xdr:row>
      <xdr:rowOff>447618</xdr:rowOff>
    </xdr:from>
    <xdr:ext cx="696685" cy="692563"/>
    <xdr:pic>
      <xdr:nvPicPr>
        <xdr:cNvPr id="63" name="Graphique 62" descr="Écran avec un remplissage uni">
          <a:hlinkClick xmlns:r="http://schemas.openxmlformats.org/officeDocument/2006/relationships" r:id="rId28"/>
          <a:extLst>
            <a:ext uri="{FF2B5EF4-FFF2-40B4-BE49-F238E27FC236}">
              <a16:creationId xmlns:a16="http://schemas.microsoft.com/office/drawing/2014/main" id="{995C7445-509E-404C-837A-1EF90F112141}"/>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344651" y="53365205"/>
          <a:ext cx="696685" cy="692563"/>
        </a:xfrm>
        <a:prstGeom prst="rect">
          <a:avLst/>
        </a:prstGeom>
      </xdr:spPr>
    </xdr:pic>
    <xdr:clientData/>
  </xdr:oneCellAnchor>
  <xdr:oneCellAnchor>
    <xdr:from>
      <xdr:col>13</xdr:col>
      <xdr:colOff>468086</xdr:colOff>
      <xdr:row>51</xdr:row>
      <xdr:rowOff>492581</xdr:rowOff>
    </xdr:from>
    <xdr:ext cx="696685" cy="692563"/>
    <xdr:pic>
      <xdr:nvPicPr>
        <xdr:cNvPr id="65" name="Graphique 64" descr="Écran avec un remplissage uni">
          <a:hlinkClick xmlns:r="http://schemas.openxmlformats.org/officeDocument/2006/relationships" r:id="rId29"/>
          <a:extLst>
            <a:ext uri="{FF2B5EF4-FFF2-40B4-BE49-F238E27FC236}">
              <a16:creationId xmlns:a16="http://schemas.microsoft.com/office/drawing/2014/main" id="{7CBBC0A9-7510-4705-9B89-4405A91F0F4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341693" y="56690081"/>
          <a:ext cx="696685" cy="692563"/>
        </a:xfrm>
        <a:prstGeom prst="rect">
          <a:avLst/>
        </a:prstGeom>
      </xdr:spPr>
    </xdr:pic>
    <xdr:clientData/>
  </xdr:oneCellAnchor>
  <xdr:oneCellAnchor>
    <xdr:from>
      <xdr:col>13</xdr:col>
      <xdr:colOff>468086</xdr:colOff>
      <xdr:row>52</xdr:row>
      <xdr:rowOff>737507</xdr:rowOff>
    </xdr:from>
    <xdr:ext cx="696685" cy="692563"/>
    <xdr:pic>
      <xdr:nvPicPr>
        <xdr:cNvPr id="66" name="Graphique 65" descr="Écran avec un remplissage uni">
          <a:extLst>
            <a:ext uri="{FF2B5EF4-FFF2-40B4-BE49-F238E27FC236}">
              <a16:creationId xmlns:a16="http://schemas.microsoft.com/office/drawing/2014/main" id="{E8A3DB4A-D463-4761-A7DB-A314ED868B4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3270936"/>
          <a:ext cx="696685" cy="692563"/>
        </a:xfrm>
        <a:prstGeom prst="rect">
          <a:avLst/>
        </a:prstGeom>
      </xdr:spPr>
    </xdr:pic>
    <xdr:clientData/>
  </xdr:oneCellAnchor>
  <xdr:oneCellAnchor>
    <xdr:from>
      <xdr:col>13</xdr:col>
      <xdr:colOff>468086</xdr:colOff>
      <xdr:row>53</xdr:row>
      <xdr:rowOff>737507</xdr:rowOff>
    </xdr:from>
    <xdr:ext cx="696685" cy="692563"/>
    <xdr:pic>
      <xdr:nvPicPr>
        <xdr:cNvPr id="67" name="Graphique 66" descr="Écran avec un remplissage uni">
          <a:hlinkClick xmlns:r="http://schemas.openxmlformats.org/officeDocument/2006/relationships" r:id="rId30"/>
          <a:extLst>
            <a:ext uri="{FF2B5EF4-FFF2-40B4-BE49-F238E27FC236}">
              <a16:creationId xmlns:a16="http://schemas.microsoft.com/office/drawing/2014/main" id="{EC7EF785-2C3D-4D6C-B823-073F8BF72BE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3270936"/>
          <a:ext cx="696685" cy="692563"/>
        </a:xfrm>
        <a:prstGeom prst="rect">
          <a:avLst/>
        </a:prstGeom>
      </xdr:spPr>
    </xdr:pic>
    <xdr:clientData/>
  </xdr:oneCellAnchor>
  <xdr:oneCellAnchor>
    <xdr:from>
      <xdr:col>13</xdr:col>
      <xdr:colOff>468086</xdr:colOff>
      <xdr:row>54</xdr:row>
      <xdr:rowOff>737507</xdr:rowOff>
    </xdr:from>
    <xdr:ext cx="696685" cy="692563"/>
    <xdr:pic>
      <xdr:nvPicPr>
        <xdr:cNvPr id="68" name="Graphique 67" descr="Écran avec un remplissage uni">
          <a:extLst>
            <a:ext uri="{FF2B5EF4-FFF2-40B4-BE49-F238E27FC236}">
              <a16:creationId xmlns:a16="http://schemas.microsoft.com/office/drawing/2014/main" id="{0C324DF2-EAA6-4BCA-B28F-A6F43B839335}"/>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3270936"/>
          <a:ext cx="696685" cy="692563"/>
        </a:xfrm>
        <a:prstGeom prst="rect">
          <a:avLst/>
        </a:prstGeom>
      </xdr:spPr>
    </xdr:pic>
    <xdr:clientData/>
  </xdr:oneCellAnchor>
  <xdr:oneCellAnchor>
    <xdr:from>
      <xdr:col>13</xdr:col>
      <xdr:colOff>468086</xdr:colOff>
      <xdr:row>55</xdr:row>
      <xdr:rowOff>513387</xdr:rowOff>
    </xdr:from>
    <xdr:ext cx="696685" cy="692563"/>
    <xdr:pic>
      <xdr:nvPicPr>
        <xdr:cNvPr id="69" name="Graphique 68" descr="Écran avec un remplissage uni">
          <a:hlinkClick xmlns:r="http://schemas.openxmlformats.org/officeDocument/2006/relationships" r:id="rId31"/>
          <a:extLst>
            <a:ext uri="{FF2B5EF4-FFF2-40B4-BE49-F238E27FC236}">
              <a16:creationId xmlns:a16="http://schemas.microsoft.com/office/drawing/2014/main" id="{0DF188F7-6DB1-4A9D-A92F-8CDE76F03C8D}"/>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350498" y="64980828"/>
          <a:ext cx="696685" cy="692563"/>
        </a:xfrm>
        <a:prstGeom prst="rect">
          <a:avLst/>
        </a:prstGeom>
      </xdr:spPr>
    </xdr:pic>
    <xdr:clientData/>
  </xdr:oneCellAnchor>
  <xdr:oneCellAnchor>
    <xdr:from>
      <xdr:col>13</xdr:col>
      <xdr:colOff>468086</xdr:colOff>
      <xdr:row>56</xdr:row>
      <xdr:rowOff>737507</xdr:rowOff>
    </xdr:from>
    <xdr:ext cx="696685" cy="692563"/>
    <xdr:pic>
      <xdr:nvPicPr>
        <xdr:cNvPr id="70" name="Graphique 69" descr="Écran avec un remplissage uni">
          <a:extLst>
            <a:ext uri="{FF2B5EF4-FFF2-40B4-BE49-F238E27FC236}">
              <a16:creationId xmlns:a16="http://schemas.microsoft.com/office/drawing/2014/main" id="{0B4FE1F0-C345-4B4F-84E6-548FCCE59EFD}"/>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3270936"/>
          <a:ext cx="696685" cy="692563"/>
        </a:xfrm>
        <a:prstGeom prst="rect">
          <a:avLst/>
        </a:prstGeom>
      </xdr:spPr>
    </xdr:pic>
    <xdr:clientData/>
  </xdr:oneCellAnchor>
  <xdr:oneCellAnchor>
    <xdr:from>
      <xdr:col>13</xdr:col>
      <xdr:colOff>468086</xdr:colOff>
      <xdr:row>57</xdr:row>
      <xdr:rowOff>477736</xdr:rowOff>
    </xdr:from>
    <xdr:ext cx="696685" cy="692563"/>
    <xdr:pic>
      <xdr:nvPicPr>
        <xdr:cNvPr id="71" name="Graphique 70" descr="Écran avec un remplissage uni">
          <a:hlinkClick xmlns:r="http://schemas.openxmlformats.org/officeDocument/2006/relationships" r:id="rId32"/>
          <a:extLst>
            <a:ext uri="{FF2B5EF4-FFF2-40B4-BE49-F238E27FC236}">
              <a16:creationId xmlns:a16="http://schemas.microsoft.com/office/drawing/2014/main" id="{637BAE3F-FF7F-4D82-A0B8-3D246CCE6D62}"/>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328086" y="68728691"/>
          <a:ext cx="696685" cy="692563"/>
        </a:xfrm>
        <a:prstGeom prst="rect">
          <a:avLst/>
        </a:prstGeom>
      </xdr:spPr>
    </xdr:pic>
    <xdr:clientData/>
  </xdr:oneCellAnchor>
  <xdr:oneCellAnchor>
    <xdr:from>
      <xdr:col>13</xdr:col>
      <xdr:colOff>468086</xdr:colOff>
      <xdr:row>59</xdr:row>
      <xdr:rowOff>564327</xdr:rowOff>
    </xdr:from>
    <xdr:ext cx="696685" cy="692563"/>
    <xdr:pic>
      <xdr:nvPicPr>
        <xdr:cNvPr id="73" name="Graphique 72" descr="Écran avec un remplissage uni">
          <a:hlinkClick xmlns:r="http://schemas.openxmlformats.org/officeDocument/2006/relationships" r:id="rId33"/>
          <a:extLst>
            <a:ext uri="{FF2B5EF4-FFF2-40B4-BE49-F238E27FC236}">
              <a16:creationId xmlns:a16="http://schemas.microsoft.com/office/drawing/2014/main" id="{36A381EC-4FE0-4ABA-84B9-B94E11F1D421}"/>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328086" y="71690100"/>
          <a:ext cx="696685" cy="692563"/>
        </a:xfrm>
        <a:prstGeom prst="rect">
          <a:avLst/>
        </a:prstGeom>
      </xdr:spPr>
    </xdr:pic>
    <xdr:clientData/>
  </xdr:oneCellAnchor>
  <xdr:oneCellAnchor>
    <xdr:from>
      <xdr:col>13</xdr:col>
      <xdr:colOff>468086</xdr:colOff>
      <xdr:row>32</xdr:row>
      <xdr:rowOff>311683</xdr:rowOff>
    </xdr:from>
    <xdr:ext cx="696685" cy="692563"/>
    <xdr:pic>
      <xdr:nvPicPr>
        <xdr:cNvPr id="75" name="Graphique 74" descr="Écran avec un remplissage uni">
          <a:hlinkClick xmlns:r="http://schemas.openxmlformats.org/officeDocument/2006/relationships" r:id="rId34"/>
          <a:extLst>
            <a:ext uri="{FF2B5EF4-FFF2-40B4-BE49-F238E27FC236}">
              <a16:creationId xmlns:a16="http://schemas.microsoft.com/office/drawing/2014/main" id="{146EAC2C-671E-404B-BC69-0DC967084726}"/>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350498" y="22241595"/>
          <a:ext cx="696685" cy="692563"/>
        </a:xfrm>
        <a:prstGeom prst="rect">
          <a:avLst/>
        </a:prstGeom>
      </xdr:spPr>
    </xdr:pic>
    <xdr:clientData/>
  </xdr:oneCellAnchor>
  <xdr:oneCellAnchor>
    <xdr:from>
      <xdr:col>13</xdr:col>
      <xdr:colOff>468086</xdr:colOff>
      <xdr:row>36</xdr:row>
      <xdr:rowOff>737507</xdr:rowOff>
    </xdr:from>
    <xdr:ext cx="696685" cy="692563"/>
    <xdr:pic>
      <xdr:nvPicPr>
        <xdr:cNvPr id="77" name="Graphique 76" descr="Écran avec un remplissage uni">
          <a:extLst>
            <a:ext uri="{FF2B5EF4-FFF2-40B4-BE49-F238E27FC236}">
              <a16:creationId xmlns:a16="http://schemas.microsoft.com/office/drawing/2014/main" id="{B247E4AE-A68F-4487-9015-B372A5875B9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7581678"/>
          <a:ext cx="696685" cy="692563"/>
        </a:xfrm>
        <a:prstGeom prst="rect">
          <a:avLst/>
        </a:prstGeom>
      </xdr:spPr>
    </xdr:pic>
    <xdr:clientData/>
  </xdr:oneCellAnchor>
  <xdr:oneCellAnchor>
    <xdr:from>
      <xdr:col>13</xdr:col>
      <xdr:colOff>468086</xdr:colOff>
      <xdr:row>36</xdr:row>
      <xdr:rowOff>737507</xdr:rowOff>
    </xdr:from>
    <xdr:ext cx="696685" cy="692563"/>
    <xdr:pic>
      <xdr:nvPicPr>
        <xdr:cNvPr id="78" name="Graphique 77" descr="Écran avec un remplissage uni">
          <a:hlinkClick xmlns:r="http://schemas.openxmlformats.org/officeDocument/2006/relationships" r:id="rId35"/>
          <a:extLst>
            <a:ext uri="{FF2B5EF4-FFF2-40B4-BE49-F238E27FC236}">
              <a16:creationId xmlns:a16="http://schemas.microsoft.com/office/drawing/2014/main" id="{B2EA1DEC-8163-4EC6-AF12-92684D4EC9BF}"/>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7581678"/>
          <a:ext cx="696685" cy="692563"/>
        </a:xfrm>
        <a:prstGeom prst="rect">
          <a:avLst/>
        </a:prstGeom>
      </xdr:spPr>
    </xdr:pic>
    <xdr:clientData/>
  </xdr:oneCellAnchor>
  <xdr:oneCellAnchor>
    <xdr:from>
      <xdr:col>13</xdr:col>
      <xdr:colOff>468086</xdr:colOff>
      <xdr:row>41</xdr:row>
      <xdr:rowOff>737507</xdr:rowOff>
    </xdr:from>
    <xdr:ext cx="696685" cy="692563"/>
    <xdr:pic>
      <xdr:nvPicPr>
        <xdr:cNvPr id="79" name="Graphique 78" descr="Écran avec un remplissage uni">
          <a:extLst>
            <a:ext uri="{FF2B5EF4-FFF2-40B4-BE49-F238E27FC236}">
              <a16:creationId xmlns:a16="http://schemas.microsoft.com/office/drawing/2014/main" id="{F6F13891-1964-4BB5-85DF-6AF467448FFC}"/>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7581678"/>
          <a:ext cx="696685" cy="692563"/>
        </a:xfrm>
        <a:prstGeom prst="rect">
          <a:avLst/>
        </a:prstGeom>
      </xdr:spPr>
    </xdr:pic>
    <xdr:clientData/>
  </xdr:oneCellAnchor>
  <xdr:oneCellAnchor>
    <xdr:from>
      <xdr:col>13</xdr:col>
      <xdr:colOff>468086</xdr:colOff>
      <xdr:row>41</xdr:row>
      <xdr:rowOff>737507</xdr:rowOff>
    </xdr:from>
    <xdr:ext cx="696685" cy="692563"/>
    <xdr:pic>
      <xdr:nvPicPr>
        <xdr:cNvPr id="80" name="Graphique 79" descr="Écran avec un remplissage uni">
          <a:hlinkClick xmlns:r="http://schemas.openxmlformats.org/officeDocument/2006/relationships" r:id="rId36"/>
          <a:extLst>
            <a:ext uri="{FF2B5EF4-FFF2-40B4-BE49-F238E27FC236}">
              <a16:creationId xmlns:a16="http://schemas.microsoft.com/office/drawing/2014/main" id="{1F6C86D2-661B-4DD0-92F9-DE1FA03FE34B}"/>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7581678"/>
          <a:ext cx="696685" cy="692563"/>
        </a:xfrm>
        <a:prstGeom prst="rect">
          <a:avLst/>
        </a:prstGeom>
      </xdr:spPr>
    </xdr:pic>
    <xdr:clientData/>
  </xdr:oneCellAnchor>
  <xdr:oneCellAnchor>
    <xdr:from>
      <xdr:col>13</xdr:col>
      <xdr:colOff>468086</xdr:colOff>
      <xdr:row>44</xdr:row>
      <xdr:rowOff>737507</xdr:rowOff>
    </xdr:from>
    <xdr:ext cx="696685" cy="692563"/>
    <xdr:pic>
      <xdr:nvPicPr>
        <xdr:cNvPr id="81" name="Graphique 80" descr="Écran avec un remplissage uni">
          <a:extLst>
            <a:ext uri="{FF2B5EF4-FFF2-40B4-BE49-F238E27FC236}">
              <a16:creationId xmlns:a16="http://schemas.microsoft.com/office/drawing/2014/main" id="{55749F12-7EB1-46AE-BA19-8D91A8A5434B}"/>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7581678"/>
          <a:ext cx="696685" cy="692563"/>
        </a:xfrm>
        <a:prstGeom prst="rect">
          <a:avLst/>
        </a:prstGeom>
      </xdr:spPr>
    </xdr:pic>
    <xdr:clientData/>
  </xdr:oneCellAnchor>
  <xdr:oneCellAnchor>
    <xdr:from>
      <xdr:col>13</xdr:col>
      <xdr:colOff>468086</xdr:colOff>
      <xdr:row>44</xdr:row>
      <xdr:rowOff>737507</xdr:rowOff>
    </xdr:from>
    <xdr:ext cx="696685" cy="692563"/>
    <xdr:pic>
      <xdr:nvPicPr>
        <xdr:cNvPr id="82" name="Graphique 81" descr="Écran avec un remplissage uni">
          <a:hlinkClick xmlns:r="http://schemas.openxmlformats.org/officeDocument/2006/relationships" r:id="rId37"/>
          <a:extLst>
            <a:ext uri="{FF2B5EF4-FFF2-40B4-BE49-F238E27FC236}">
              <a16:creationId xmlns:a16="http://schemas.microsoft.com/office/drawing/2014/main" id="{D17208D5-7882-403F-8FD2-D38D114E8A26}"/>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7581678"/>
          <a:ext cx="696685" cy="692563"/>
        </a:xfrm>
        <a:prstGeom prst="rect">
          <a:avLst/>
        </a:prstGeom>
      </xdr:spPr>
    </xdr:pic>
    <xdr:clientData/>
  </xdr:oneCellAnchor>
  <xdr:oneCellAnchor>
    <xdr:from>
      <xdr:col>13</xdr:col>
      <xdr:colOff>468086</xdr:colOff>
      <xdr:row>43</xdr:row>
      <xdr:rowOff>737507</xdr:rowOff>
    </xdr:from>
    <xdr:ext cx="696685" cy="692563"/>
    <xdr:pic>
      <xdr:nvPicPr>
        <xdr:cNvPr id="83" name="Graphique 82" descr="Écran avec un remplissage uni">
          <a:extLst>
            <a:ext uri="{FF2B5EF4-FFF2-40B4-BE49-F238E27FC236}">
              <a16:creationId xmlns:a16="http://schemas.microsoft.com/office/drawing/2014/main" id="{4E5D6D17-1C90-4D1D-95BA-5835BB4BAA96}"/>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7581678"/>
          <a:ext cx="696685" cy="692563"/>
        </a:xfrm>
        <a:prstGeom prst="rect">
          <a:avLst/>
        </a:prstGeom>
      </xdr:spPr>
    </xdr:pic>
    <xdr:clientData/>
  </xdr:oneCellAnchor>
  <xdr:oneCellAnchor>
    <xdr:from>
      <xdr:col>13</xdr:col>
      <xdr:colOff>468086</xdr:colOff>
      <xdr:row>43</xdr:row>
      <xdr:rowOff>737507</xdr:rowOff>
    </xdr:from>
    <xdr:ext cx="696685" cy="692563"/>
    <xdr:pic>
      <xdr:nvPicPr>
        <xdr:cNvPr id="84" name="Graphique 83" descr="Écran avec un remplissage uni">
          <a:extLst>
            <a:ext uri="{FF2B5EF4-FFF2-40B4-BE49-F238E27FC236}">
              <a16:creationId xmlns:a16="http://schemas.microsoft.com/office/drawing/2014/main" id="{0E50D51A-0FA6-4D62-98F2-136A94F76539}"/>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7581678"/>
          <a:ext cx="696685" cy="692563"/>
        </a:xfrm>
        <a:prstGeom prst="rect">
          <a:avLst/>
        </a:prstGeom>
      </xdr:spPr>
    </xdr:pic>
    <xdr:clientData/>
  </xdr:oneCellAnchor>
  <xdr:oneCellAnchor>
    <xdr:from>
      <xdr:col>13</xdr:col>
      <xdr:colOff>468086</xdr:colOff>
      <xdr:row>46</xdr:row>
      <xdr:rowOff>489027</xdr:rowOff>
    </xdr:from>
    <xdr:ext cx="696685" cy="692563"/>
    <xdr:pic>
      <xdr:nvPicPr>
        <xdr:cNvPr id="86" name="Graphique 85" descr="Écran avec un remplissage uni">
          <a:hlinkClick xmlns:r="http://schemas.openxmlformats.org/officeDocument/2006/relationships" r:id="rId38"/>
          <a:extLst>
            <a:ext uri="{FF2B5EF4-FFF2-40B4-BE49-F238E27FC236}">
              <a16:creationId xmlns:a16="http://schemas.microsoft.com/office/drawing/2014/main" id="{859CC5C0-1555-40C2-8EDB-D99414A1533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344651" y="47981505"/>
          <a:ext cx="696685" cy="692563"/>
        </a:xfrm>
        <a:prstGeom prst="rect">
          <a:avLst/>
        </a:prstGeom>
      </xdr:spPr>
    </xdr:pic>
    <xdr:clientData/>
  </xdr:oneCellAnchor>
  <xdr:oneCellAnchor>
    <xdr:from>
      <xdr:col>13</xdr:col>
      <xdr:colOff>468086</xdr:colOff>
      <xdr:row>50</xdr:row>
      <xdr:rowOff>519795</xdr:rowOff>
    </xdr:from>
    <xdr:ext cx="696685" cy="692563"/>
    <xdr:pic>
      <xdr:nvPicPr>
        <xdr:cNvPr id="88" name="Graphique 87" descr="Écran avec un remplissage uni">
          <a:hlinkClick xmlns:r="http://schemas.openxmlformats.org/officeDocument/2006/relationships" r:id="rId39"/>
          <a:extLst>
            <a:ext uri="{FF2B5EF4-FFF2-40B4-BE49-F238E27FC236}">
              <a16:creationId xmlns:a16="http://schemas.microsoft.com/office/drawing/2014/main" id="{B70032B2-A266-45B0-BE05-3680B76880EE}"/>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341693" y="55084438"/>
          <a:ext cx="696685" cy="692563"/>
        </a:xfrm>
        <a:prstGeom prst="rect">
          <a:avLst/>
        </a:prstGeom>
      </xdr:spPr>
    </xdr:pic>
    <xdr:clientData/>
  </xdr:oneCellAnchor>
  <xdr:oneCellAnchor>
    <xdr:from>
      <xdr:col>13</xdr:col>
      <xdr:colOff>468086</xdr:colOff>
      <xdr:row>56</xdr:row>
      <xdr:rowOff>737507</xdr:rowOff>
    </xdr:from>
    <xdr:ext cx="696685" cy="692563"/>
    <xdr:pic>
      <xdr:nvPicPr>
        <xdr:cNvPr id="89" name="Graphique 88" descr="Écran avec un remplissage uni">
          <a:extLst>
            <a:ext uri="{FF2B5EF4-FFF2-40B4-BE49-F238E27FC236}">
              <a16:creationId xmlns:a16="http://schemas.microsoft.com/office/drawing/2014/main" id="{65D068AE-EFDB-408C-B128-20D25E055A95}"/>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7581678"/>
          <a:ext cx="696685" cy="692563"/>
        </a:xfrm>
        <a:prstGeom prst="rect">
          <a:avLst/>
        </a:prstGeom>
      </xdr:spPr>
    </xdr:pic>
    <xdr:clientData/>
  </xdr:oneCellAnchor>
  <xdr:oneCellAnchor>
    <xdr:from>
      <xdr:col>13</xdr:col>
      <xdr:colOff>468086</xdr:colOff>
      <xdr:row>56</xdr:row>
      <xdr:rowOff>737507</xdr:rowOff>
    </xdr:from>
    <xdr:ext cx="696685" cy="692563"/>
    <xdr:pic>
      <xdr:nvPicPr>
        <xdr:cNvPr id="90" name="Graphique 89" descr="Écran avec un remplissage uni">
          <a:hlinkClick xmlns:r="http://schemas.openxmlformats.org/officeDocument/2006/relationships" r:id="rId40"/>
          <a:extLst>
            <a:ext uri="{FF2B5EF4-FFF2-40B4-BE49-F238E27FC236}">
              <a16:creationId xmlns:a16="http://schemas.microsoft.com/office/drawing/2014/main" id="{02934BA2-E5AF-41DA-ABF9-9ADDDF2B899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7581678"/>
          <a:ext cx="696685" cy="692563"/>
        </a:xfrm>
        <a:prstGeom prst="rect">
          <a:avLst/>
        </a:prstGeom>
      </xdr:spPr>
    </xdr:pic>
    <xdr:clientData/>
  </xdr:oneCellAnchor>
  <xdr:oneCellAnchor>
    <xdr:from>
      <xdr:col>13</xdr:col>
      <xdr:colOff>468086</xdr:colOff>
      <xdr:row>54</xdr:row>
      <xdr:rowOff>737507</xdr:rowOff>
    </xdr:from>
    <xdr:ext cx="696685" cy="692563"/>
    <xdr:pic>
      <xdr:nvPicPr>
        <xdr:cNvPr id="91" name="Graphique 90" descr="Écran avec un remplissage uni">
          <a:extLst>
            <a:ext uri="{FF2B5EF4-FFF2-40B4-BE49-F238E27FC236}">
              <a16:creationId xmlns:a16="http://schemas.microsoft.com/office/drawing/2014/main" id="{16EF9E98-CE8E-41ED-8911-B9B9A25AE2C3}"/>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7581678"/>
          <a:ext cx="696685" cy="692563"/>
        </a:xfrm>
        <a:prstGeom prst="rect">
          <a:avLst/>
        </a:prstGeom>
      </xdr:spPr>
    </xdr:pic>
    <xdr:clientData/>
  </xdr:oneCellAnchor>
  <xdr:oneCellAnchor>
    <xdr:from>
      <xdr:col>13</xdr:col>
      <xdr:colOff>468086</xdr:colOff>
      <xdr:row>54</xdr:row>
      <xdr:rowOff>737507</xdr:rowOff>
    </xdr:from>
    <xdr:ext cx="696685" cy="692563"/>
    <xdr:pic>
      <xdr:nvPicPr>
        <xdr:cNvPr id="92" name="Graphique 91" descr="Écran avec un remplissage uni">
          <a:hlinkClick xmlns:r="http://schemas.openxmlformats.org/officeDocument/2006/relationships" r:id="rId41"/>
          <a:extLst>
            <a:ext uri="{FF2B5EF4-FFF2-40B4-BE49-F238E27FC236}">
              <a16:creationId xmlns:a16="http://schemas.microsoft.com/office/drawing/2014/main" id="{EA559AD8-A9D4-4035-AA21-B34DA0432A98}"/>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7581678"/>
          <a:ext cx="696685" cy="692563"/>
        </a:xfrm>
        <a:prstGeom prst="rect">
          <a:avLst/>
        </a:prstGeom>
      </xdr:spPr>
    </xdr:pic>
    <xdr:clientData/>
  </xdr:oneCellAnchor>
  <xdr:oneCellAnchor>
    <xdr:from>
      <xdr:col>13</xdr:col>
      <xdr:colOff>468086</xdr:colOff>
      <xdr:row>52</xdr:row>
      <xdr:rowOff>737507</xdr:rowOff>
    </xdr:from>
    <xdr:ext cx="696685" cy="692563"/>
    <xdr:pic>
      <xdr:nvPicPr>
        <xdr:cNvPr id="93" name="Graphique 92" descr="Écran avec un remplissage uni">
          <a:extLst>
            <a:ext uri="{FF2B5EF4-FFF2-40B4-BE49-F238E27FC236}">
              <a16:creationId xmlns:a16="http://schemas.microsoft.com/office/drawing/2014/main" id="{206A4210-122A-4732-AC24-3E203FB2FE7E}"/>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7581678"/>
          <a:ext cx="696685" cy="692563"/>
        </a:xfrm>
        <a:prstGeom prst="rect">
          <a:avLst/>
        </a:prstGeom>
      </xdr:spPr>
    </xdr:pic>
    <xdr:clientData/>
  </xdr:oneCellAnchor>
  <xdr:oneCellAnchor>
    <xdr:from>
      <xdr:col>13</xdr:col>
      <xdr:colOff>468086</xdr:colOff>
      <xdr:row>52</xdr:row>
      <xdr:rowOff>737507</xdr:rowOff>
    </xdr:from>
    <xdr:ext cx="696685" cy="692563"/>
    <xdr:pic>
      <xdr:nvPicPr>
        <xdr:cNvPr id="94" name="Graphique 93" descr="Écran avec un remplissage uni">
          <a:hlinkClick xmlns:r="http://schemas.openxmlformats.org/officeDocument/2006/relationships" r:id="rId42"/>
          <a:extLst>
            <a:ext uri="{FF2B5EF4-FFF2-40B4-BE49-F238E27FC236}">
              <a16:creationId xmlns:a16="http://schemas.microsoft.com/office/drawing/2014/main" id="{C616759C-07A7-4E65-A2AF-D7AC09197C9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29372" y="27581678"/>
          <a:ext cx="696685" cy="692563"/>
        </a:xfrm>
        <a:prstGeom prst="rect">
          <a:avLst/>
        </a:prstGeom>
      </xdr:spPr>
    </xdr:pic>
    <xdr:clientData/>
  </xdr:oneCellAnchor>
  <xdr:oneCellAnchor>
    <xdr:from>
      <xdr:col>13</xdr:col>
      <xdr:colOff>468086</xdr:colOff>
      <xdr:row>58</xdr:row>
      <xdr:rowOff>249249</xdr:rowOff>
    </xdr:from>
    <xdr:ext cx="696685" cy="692563"/>
    <xdr:pic>
      <xdr:nvPicPr>
        <xdr:cNvPr id="96" name="Graphique 95" descr="Écran avec un remplissage uni">
          <a:hlinkClick xmlns:r="http://schemas.openxmlformats.org/officeDocument/2006/relationships" r:id="rId43"/>
          <a:extLst>
            <a:ext uri="{FF2B5EF4-FFF2-40B4-BE49-F238E27FC236}">
              <a16:creationId xmlns:a16="http://schemas.microsoft.com/office/drawing/2014/main" id="{ABA0A67B-F13B-4FE6-B49D-8E27E80C21AD}"/>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350498" y="70207573"/>
          <a:ext cx="696685" cy="692563"/>
        </a:xfrm>
        <a:prstGeom prst="rect">
          <a:avLst/>
        </a:prstGeom>
      </xdr:spPr>
    </xdr:pic>
    <xdr:clientData/>
  </xdr:oneCellAnchor>
  <xdr:oneCellAnchor>
    <xdr:from>
      <xdr:col>13</xdr:col>
      <xdr:colOff>468086</xdr:colOff>
      <xdr:row>60</xdr:row>
      <xdr:rowOff>512373</xdr:rowOff>
    </xdr:from>
    <xdr:ext cx="696685" cy="692563"/>
    <xdr:pic>
      <xdr:nvPicPr>
        <xdr:cNvPr id="98" name="Graphique 97" descr="Écran avec un remplissage uni">
          <a:hlinkClick xmlns:r="http://schemas.openxmlformats.org/officeDocument/2006/relationships" r:id="rId44"/>
          <a:extLst>
            <a:ext uri="{FF2B5EF4-FFF2-40B4-BE49-F238E27FC236}">
              <a16:creationId xmlns:a16="http://schemas.microsoft.com/office/drawing/2014/main" id="{F996E85D-5345-4B28-B54B-DD5F8E44C693}"/>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328086" y="73439237"/>
          <a:ext cx="696685" cy="692563"/>
        </a:xfrm>
        <a:prstGeom prst="rect">
          <a:avLst/>
        </a:prstGeom>
      </xdr:spPr>
    </xdr:pic>
    <xdr:clientData/>
  </xdr:oneCellAnchor>
  <xdr:oneCellAnchor>
    <xdr:from>
      <xdr:col>13</xdr:col>
      <xdr:colOff>468086</xdr:colOff>
      <xdr:row>39</xdr:row>
      <xdr:rowOff>490975</xdr:rowOff>
    </xdr:from>
    <xdr:ext cx="696685" cy="692563"/>
    <xdr:pic>
      <xdr:nvPicPr>
        <xdr:cNvPr id="101" name="Graphique 100" descr="Écran avec un remplissage uni">
          <a:hlinkClick xmlns:r="http://schemas.openxmlformats.org/officeDocument/2006/relationships" r:id="rId45"/>
          <a:extLst>
            <a:ext uri="{FF2B5EF4-FFF2-40B4-BE49-F238E27FC236}">
              <a16:creationId xmlns:a16="http://schemas.microsoft.com/office/drawing/2014/main" id="{CBB4A087-FF56-4338-BC7D-703758FC9651}"/>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350498" y="35442122"/>
          <a:ext cx="696685" cy="692563"/>
        </a:xfrm>
        <a:prstGeom prst="rect">
          <a:avLst/>
        </a:prstGeom>
      </xdr:spPr>
    </xdr:pic>
    <xdr:clientData/>
  </xdr:oneCellAnchor>
  <xdr:twoCellAnchor editAs="oneCell">
    <xdr:from>
      <xdr:col>2</xdr:col>
      <xdr:colOff>834736</xdr:colOff>
      <xdr:row>35</xdr:row>
      <xdr:rowOff>1714499</xdr:rowOff>
    </xdr:from>
    <xdr:to>
      <xdr:col>2</xdr:col>
      <xdr:colOff>1498764</xdr:colOff>
      <xdr:row>36</xdr:row>
      <xdr:rowOff>667490</xdr:rowOff>
    </xdr:to>
    <xdr:pic>
      <xdr:nvPicPr>
        <xdr:cNvPr id="4" name="Graphique 3" descr="Pile avec un remplissage uni">
          <a:extLst>
            <a:ext uri="{FF2B5EF4-FFF2-40B4-BE49-F238E27FC236}">
              <a16:creationId xmlns:a16="http://schemas.microsoft.com/office/drawing/2014/main" id="{7C813453-8D42-491D-88E7-71ED96360E98}"/>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 uri="{96DAC541-7B7A-43D3-8B79-37D633B846F1}">
              <asvg:svgBlip xmlns:asvg="http://schemas.microsoft.com/office/drawing/2016/SVG/main" r:embed="rId47"/>
            </a:ext>
          </a:extLst>
        </a:blip>
        <a:stretch>
          <a:fillRect/>
        </a:stretch>
      </xdr:blipFill>
      <xdr:spPr>
        <a:xfrm>
          <a:off x="2601191" y="28349863"/>
          <a:ext cx="664028" cy="665314"/>
        </a:xfrm>
        <a:prstGeom prst="rect">
          <a:avLst/>
        </a:prstGeom>
      </xdr:spPr>
    </xdr:pic>
    <xdr:clientData/>
  </xdr:twoCellAnchor>
  <xdr:twoCellAnchor editAs="oneCell">
    <xdr:from>
      <xdr:col>2</xdr:col>
      <xdr:colOff>777240</xdr:colOff>
      <xdr:row>43</xdr:row>
      <xdr:rowOff>365760</xdr:rowOff>
    </xdr:from>
    <xdr:to>
      <xdr:col>2</xdr:col>
      <xdr:colOff>1500051</xdr:colOff>
      <xdr:row>43</xdr:row>
      <xdr:rowOff>1075645</xdr:rowOff>
    </xdr:to>
    <xdr:pic>
      <xdr:nvPicPr>
        <xdr:cNvPr id="17" name="Graphique 16" descr="Maison avec un remplissage uni">
          <a:extLst>
            <a:ext uri="{FF2B5EF4-FFF2-40B4-BE49-F238E27FC236}">
              <a16:creationId xmlns:a16="http://schemas.microsoft.com/office/drawing/2014/main" id="{FF64C6DC-AFC9-4296-862F-5855177368E9}"/>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 uri="{96DAC541-7B7A-43D3-8B79-37D633B846F1}">
              <asvg:svgBlip xmlns:asvg="http://schemas.microsoft.com/office/drawing/2016/SVG/main" r:embed="rId49"/>
            </a:ext>
          </a:extLst>
        </a:blip>
        <a:stretch>
          <a:fillRect/>
        </a:stretch>
      </xdr:blipFill>
      <xdr:spPr>
        <a:xfrm>
          <a:off x="2590800" y="48996600"/>
          <a:ext cx="722811" cy="709885"/>
        </a:xfrm>
        <a:prstGeom prst="rect">
          <a:avLst/>
        </a:prstGeom>
      </xdr:spPr>
    </xdr:pic>
    <xdr:clientData/>
  </xdr:twoCellAnchor>
  <xdr:twoCellAnchor editAs="oneCell">
    <xdr:from>
      <xdr:col>2</xdr:col>
      <xdr:colOff>874915</xdr:colOff>
      <xdr:row>48</xdr:row>
      <xdr:rowOff>515389</xdr:rowOff>
    </xdr:from>
    <xdr:to>
      <xdr:col>2</xdr:col>
      <xdr:colOff>1610789</xdr:colOff>
      <xdr:row>48</xdr:row>
      <xdr:rowOff>1272193</xdr:rowOff>
    </xdr:to>
    <xdr:pic>
      <xdr:nvPicPr>
        <xdr:cNvPr id="18" name="Graphique 17" descr="Voiture électrique avec un remplissage uni">
          <a:extLst>
            <a:ext uri="{FF2B5EF4-FFF2-40B4-BE49-F238E27FC236}">
              <a16:creationId xmlns:a16="http://schemas.microsoft.com/office/drawing/2014/main" id="{67C37288-48C3-46AC-903C-A7197BE5C9B7}"/>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2641370" y="51898434"/>
          <a:ext cx="735874" cy="756804"/>
        </a:xfrm>
        <a:prstGeom prst="rect">
          <a:avLst/>
        </a:prstGeom>
      </xdr:spPr>
    </xdr:pic>
    <xdr:clientData/>
  </xdr:twoCellAnchor>
  <xdr:twoCellAnchor editAs="oneCell">
    <xdr:from>
      <xdr:col>2</xdr:col>
      <xdr:colOff>701040</xdr:colOff>
      <xdr:row>52</xdr:row>
      <xdr:rowOff>1432560</xdr:rowOff>
    </xdr:from>
    <xdr:to>
      <xdr:col>2</xdr:col>
      <xdr:colOff>1497013</xdr:colOff>
      <xdr:row>53</xdr:row>
      <xdr:rowOff>509053</xdr:rowOff>
    </xdr:to>
    <xdr:pic>
      <xdr:nvPicPr>
        <xdr:cNvPr id="19" name="Graphique 18" descr="Routeur sans fil avec un remplissage uni">
          <a:extLst>
            <a:ext uri="{FF2B5EF4-FFF2-40B4-BE49-F238E27FC236}">
              <a16:creationId xmlns:a16="http://schemas.microsoft.com/office/drawing/2014/main" id="{CEE88F3D-9DA4-4064-ADC5-31A9D77F73A8}"/>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 uri="{96DAC541-7B7A-43D3-8B79-37D633B846F1}">
              <asvg:svgBlip xmlns:asvg="http://schemas.microsoft.com/office/drawing/2016/SVG/main" r:embed="rId53"/>
            </a:ext>
          </a:extLst>
        </a:blip>
        <a:stretch>
          <a:fillRect/>
        </a:stretch>
      </xdr:blipFill>
      <xdr:spPr>
        <a:xfrm>
          <a:off x="2514600" y="69540120"/>
          <a:ext cx="795973" cy="716280"/>
        </a:xfrm>
        <a:prstGeom prst="rect">
          <a:avLst/>
        </a:prstGeom>
      </xdr:spPr>
    </xdr:pic>
    <xdr:clientData/>
  </xdr:twoCellAnchor>
  <xdr:twoCellAnchor editAs="oneCell">
    <xdr:from>
      <xdr:col>2</xdr:col>
      <xdr:colOff>746760</xdr:colOff>
      <xdr:row>59</xdr:row>
      <xdr:rowOff>731520</xdr:rowOff>
    </xdr:from>
    <xdr:to>
      <xdr:col>2</xdr:col>
      <xdr:colOff>1570602</xdr:colOff>
      <xdr:row>59</xdr:row>
      <xdr:rowOff>1554480</xdr:rowOff>
    </xdr:to>
    <xdr:pic>
      <xdr:nvPicPr>
        <xdr:cNvPr id="20" name="Graphique 19" descr="Homme médecin avec un remplissage uni">
          <a:extLst>
            <a:ext uri="{FF2B5EF4-FFF2-40B4-BE49-F238E27FC236}">
              <a16:creationId xmlns:a16="http://schemas.microsoft.com/office/drawing/2014/main" id="{9D60087F-35E6-4293-BBDA-62B5C7675D95}"/>
            </a:ext>
          </a:extLst>
        </xdr:cNvPr>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 uri="{96DAC541-7B7A-43D3-8B79-37D633B846F1}">
              <asvg:svgBlip xmlns:asvg="http://schemas.microsoft.com/office/drawing/2016/SVG/main" r:embed="rId55"/>
            </a:ext>
          </a:extLst>
        </a:blip>
        <a:stretch>
          <a:fillRect/>
        </a:stretch>
      </xdr:blipFill>
      <xdr:spPr>
        <a:xfrm>
          <a:off x="2560320" y="83987640"/>
          <a:ext cx="823842" cy="822960"/>
        </a:xfrm>
        <a:prstGeom prst="rect">
          <a:avLst/>
        </a:prstGeom>
      </xdr:spPr>
    </xdr:pic>
    <xdr:clientData/>
  </xdr:twoCellAnchor>
  <xdr:twoCellAnchor editAs="oneCell">
    <xdr:from>
      <xdr:col>2</xdr:col>
      <xdr:colOff>807720</xdr:colOff>
      <xdr:row>56</xdr:row>
      <xdr:rowOff>594360</xdr:rowOff>
    </xdr:from>
    <xdr:to>
      <xdr:col>2</xdr:col>
      <xdr:colOff>1526178</xdr:colOff>
      <xdr:row>56</xdr:row>
      <xdr:rowOff>1308907</xdr:rowOff>
    </xdr:to>
    <xdr:pic>
      <xdr:nvPicPr>
        <xdr:cNvPr id="21" name="Graphique 20" descr="Main ouverte avec une plante avec un remplissage uni">
          <a:extLst>
            <a:ext uri="{FF2B5EF4-FFF2-40B4-BE49-F238E27FC236}">
              <a16:creationId xmlns:a16="http://schemas.microsoft.com/office/drawing/2014/main" id="{5A89B447-122F-4C1A-9C80-A2DB69A5F4A7}"/>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 uri="{96DAC541-7B7A-43D3-8B79-37D633B846F1}">
              <asvg:svgBlip xmlns:asvg="http://schemas.microsoft.com/office/drawing/2016/SVG/main" r:embed="rId57"/>
            </a:ext>
          </a:extLst>
        </a:blip>
        <a:stretch>
          <a:fillRect/>
        </a:stretch>
      </xdr:blipFill>
      <xdr:spPr>
        <a:xfrm>
          <a:off x="2621280" y="77358240"/>
          <a:ext cx="718458" cy="714547"/>
        </a:xfrm>
        <a:prstGeom prst="rect">
          <a:avLst/>
        </a:prstGeom>
      </xdr:spPr>
    </xdr:pic>
    <xdr:clientData/>
  </xdr:twoCellAnchor>
  <xdr:oneCellAnchor>
    <xdr:from>
      <xdr:col>13</xdr:col>
      <xdr:colOff>468086</xdr:colOff>
      <xdr:row>37</xdr:row>
      <xdr:rowOff>737507</xdr:rowOff>
    </xdr:from>
    <xdr:ext cx="696685" cy="692563"/>
    <xdr:pic>
      <xdr:nvPicPr>
        <xdr:cNvPr id="22" name="Graphique 21" descr="Écran avec un remplissage uni">
          <a:hlinkClick xmlns:r="http://schemas.openxmlformats.org/officeDocument/2006/relationships" r:id="rId58"/>
          <a:extLst>
            <a:ext uri="{FF2B5EF4-FFF2-40B4-BE49-F238E27FC236}">
              <a16:creationId xmlns:a16="http://schemas.microsoft.com/office/drawing/2014/main" id="{A6393D2B-BFCB-4783-BC3F-C68CC80EAC7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328086" y="35564371"/>
          <a:ext cx="696685" cy="69256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14</xdr:col>
      <xdr:colOff>108758</xdr:colOff>
      <xdr:row>14</xdr:row>
      <xdr:rowOff>178879</xdr:rowOff>
    </xdr:from>
    <xdr:to>
      <xdr:col>14</xdr:col>
      <xdr:colOff>716280</xdr:colOff>
      <xdr:row>14</xdr:row>
      <xdr:rowOff>708823</xdr:rowOff>
    </xdr:to>
    <xdr:pic>
      <xdr:nvPicPr>
        <xdr:cNvPr id="2" name="Image 1">
          <a:extLst>
            <a:ext uri="{FF2B5EF4-FFF2-40B4-BE49-F238E27FC236}">
              <a16:creationId xmlns:a16="http://schemas.microsoft.com/office/drawing/2014/main" id="{AC86DB48-54FE-4901-B8F6-338EA474EDA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61271" b="9660"/>
        <a:stretch/>
      </xdr:blipFill>
      <xdr:spPr>
        <a:xfrm>
          <a:off x="23551464" y="9266850"/>
          <a:ext cx="607522" cy="529944"/>
        </a:xfrm>
        <a:prstGeom prst="rect">
          <a:avLst/>
        </a:prstGeom>
      </xdr:spPr>
    </xdr:pic>
    <xdr:clientData/>
  </xdr:twoCellAnchor>
  <xdr:twoCellAnchor editAs="oneCell">
    <xdr:from>
      <xdr:col>15</xdr:col>
      <xdr:colOff>55418</xdr:colOff>
      <xdr:row>14</xdr:row>
      <xdr:rowOff>150847</xdr:rowOff>
    </xdr:from>
    <xdr:to>
      <xdr:col>15</xdr:col>
      <xdr:colOff>624840</xdr:colOff>
      <xdr:row>14</xdr:row>
      <xdr:rowOff>695664</xdr:rowOff>
    </xdr:to>
    <xdr:pic>
      <xdr:nvPicPr>
        <xdr:cNvPr id="3" name="Image 2">
          <a:extLst>
            <a:ext uri="{FF2B5EF4-FFF2-40B4-BE49-F238E27FC236}">
              <a16:creationId xmlns:a16="http://schemas.microsoft.com/office/drawing/2014/main" id="{725F5B18-4592-4CC6-B953-EAD877D9E11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650" r="66667" b="21019"/>
        <a:stretch/>
      </xdr:blipFill>
      <xdr:spPr>
        <a:xfrm>
          <a:off x="24282536" y="9238818"/>
          <a:ext cx="569422" cy="544817"/>
        </a:xfrm>
        <a:prstGeom prst="rect">
          <a:avLst/>
        </a:prstGeom>
      </xdr:spPr>
    </xdr:pic>
    <xdr:clientData/>
  </xdr:twoCellAnchor>
  <xdr:twoCellAnchor editAs="oneCell">
    <xdr:from>
      <xdr:col>1</xdr:col>
      <xdr:colOff>624897</xdr:colOff>
      <xdr:row>15</xdr:row>
      <xdr:rowOff>66040</xdr:rowOff>
    </xdr:from>
    <xdr:to>
      <xdr:col>1</xdr:col>
      <xdr:colOff>1272184</xdr:colOff>
      <xdr:row>15</xdr:row>
      <xdr:rowOff>725714</xdr:rowOff>
    </xdr:to>
    <xdr:pic>
      <xdr:nvPicPr>
        <xdr:cNvPr id="5" name="Graphique 4" descr="Pile avec un remplissage uni">
          <a:extLst>
            <a:ext uri="{FF2B5EF4-FFF2-40B4-BE49-F238E27FC236}">
              <a16:creationId xmlns:a16="http://schemas.microsoft.com/office/drawing/2014/main" id="{427C1CF8-3AB7-4A84-A0C5-4D98F3D07D6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1137" y="10154920"/>
          <a:ext cx="647287" cy="659674"/>
        </a:xfrm>
        <a:prstGeom prst="rect">
          <a:avLst/>
        </a:prstGeom>
      </xdr:spPr>
    </xdr:pic>
    <xdr:clientData/>
  </xdr:twoCellAnchor>
  <xdr:twoCellAnchor editAs="oneCell">
    <xdr:from>
      <xdr:col>1</xdr:col>
      <xdr:colOff>548697</xdr:colOff>
      <xdr:row>16</xdr:row>
      <xdr:rowOff>289560</xdr:rowOff>
    </xdr:from>
    <xdr:to>
      <xdr:col>1</xdr:col>
      <xdr:colOff>1254767</xdr:colOff>
      <xdr:row>17</xdr:row>
      <xdr:rowOff>243478</xdr:rowOff>
    </xdr:to>
    <xdr:pic>
      <xdr:nvPicPr>
        <xdr:cNvPr id="6" name="Graphique 5" descr="Maison avec un remplissage uni">
          <a:extLst>
            <a:ext uri="{FF2B5EF4-FFF2-40B4-BE49-F238E27FC236}">
              <a16:creationId xmlns:a16="http://schemas.microsoft.com/office/drawing/2014/main" id="{61F49CBC-575E-47A1-922B-BB0CD9C7C96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944937" y="11140440"/>
          <a:ext cx="706070" cy="715918"/>
        </a:xfrm>
        <a:prstGeom prst="rect">
          <a:avLst/>
        </a:prstGeom>
      </xdr:spPr>
    </xdr:pic>
    <xdr:clientData/>
  </xdr:twoCellAnchor>
  <xdr:twoCellAnchor editAs="oneCell">
    <xdr:from>
      <xdr:col>1</xdr:col>
      <xdr:colOff>545522</xdr:colOff>
      <xdr:row>17</xdr:row>
      <xdr:rowOff>508000</xdr:rowOff>
    </xdr:from>
    <xdr:to>
      <xdr:col>1</xdr:col>
      <xdr:colOff>1295135</xdr:colOff>
      <xdr:row>18</xdr:row>
      <xdr:rowOff>505459</xdr:rowOff>
    </xdr:to>
    <xdr:pic>
      <xdr:nvPicPr>
        <xdr:cNvPr id="7" name="Graphique 6" descr="Voiture électrique avec un remplissage uni">
          <a:extLst>
            <a:ext uri="{FF2B5EF4-FFF2-40B4-BE49-F238E27FC236}">
              <a16:creationId xmlns:a16="http://schemas.microsoft.com/office/drawing/2014/main" id="{B78175DD-A22D-4BDE-B7A6-CAE5E6BE481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030431" y="12319000"/>
          <a:ext cx="749613" cy="771236"/>
        </a:xfrm>
        <a:prstGeom prst="rect">
          <a:avLst/>
        </a:prstGeom>
      </xdr:spPr>
    </xdr:pic>
    <xdr:clientData/>
  </xdr:twoCellAnchor>
  <xdr:twoCellAnchor editAs="oneCell">
    <xdr:from>
      <xdr:col>1</xdr:col>
      <xdr:colOff>548697</xdr:colOff>
      <xdr:row>18</xdr:row>
      <xdr:rowOff>660400</xdr:rowOff>
    </xdr:from>
    <xdr:to>
      <xdr:col>1</xdr:col>
      <xdr:colOff>1195983</xdr:colOff>
      <xdr:row>19</xdr:row>
      <xdr:rowOff>559888</xdr:rowOff>
    </xdr:to>
    <xdr:pic>
      <xdr:nvPicPr>
        <xdr:cNvPr id="8" name="Graphique 7" descr="Usine avec un remplissage uni">
          <a:extLst>
            <a:ext uri="{FF2B5EF4-FFF2-40B4-BE49-F238E27FC236}">
              <a16:creationId xmlns:a16="http://schemas.microsoft.com/office/drawing/2014/main" id="{1C416B8F-DD7E-445B-A91A-C7BA92813D9E}"/>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1033606" y="13077536"/>
          <a:ext cx="647286" cy="662873"/>
        </a:xfrm>
        <a:prstGeom prst="rect">
          <a:avLst/>
        </a:prstGeom>
      </xdr:spPr>
    </xdr:pic>
    <xdr:clientData/>
  </xdr:twoCellAnchor>
  <xdr:twoCellAnchor editAs="oneCell">
    <xdr:from>
      <xdr:col>1</xdr:col>
      <xdr:colOff>542347</xdr:colOff>
      <xdr:row>20</xdr:row>
      <xdr:rowOff>0</xdr:rowOff>
    </xdr:from>
    <xdr:to>
      <xdr:col>1</xdr:col>
      <xdr:colOff>1233178</xdr:colOff>
      <xdr:row>20</xdr:row>
      <xdr:rowOff>698500</xdr:rowOff>
    </xdr:to>
    <xdr:pic>
      <xdr:nvPicPr>
        <xdr:cNvPr id="9" name="Graphique 8" descr="Sécurité alimentaire avec un remplissage uni">
          <a:extLst>
            <a:ext uri="{FF2B5EF4-FFF2-40B4-BE49-F238E27FC236}">
              <a16:creationId xmlns:a16="http://schemas.microsoft.com/office/drawing/2014/main" id="{3620A2C7-A9B3-4AEE-910C-6D78ADE877A5}"/>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1027256" y="13993091"/>
          <a:ext cx="690831" cy="698500"/>
        </a:xfrm>
        <a:prstGeom prst="rect">
          <a:avLst/>
        </a:prstGeom>
      </xdr:spPr>
    </xdr:pic>
    <xdr:clientData/>
  </xdr:twoCellAnchor>
  <xdr:twoCellAnchor editAs="oneCell">
    <xdr:from>
      <xdr:col>1</xdr:col>
      <xdr:colOff>542347</xdr:colOff>
      <xdr:row>21</xdr:row>
      <xdr:rowOff>127000</xdr:rowOff>
    </xdr:from>
    <xdr:to>
      <xdr:col>1</xdr:col>
      <xdr:colOff>1172217</xdr:colOff>
      <xdr:row>21</xdr:row>
      <xdr:rowOff>696997</xdr:rowOff>
    </xdr:to>
    <xdr:pic>
      <xdr:nvPicPr>
        <xdr:cNvPr id="10" name="Graphique 9" descr="Routeur sans fil avec un remplissage uni">
          <a:extLst>
            <a:ext uri="{FF2B5EF4-FFF2-40B4-BE49-F238E27FC236}">
              <a16:creationId xmlns:a16="http://schemas.microsoft.com/office/drawing/2014/main" id="{8B78FB6F-2979-4923-9448-E1F50D8697F5}"/>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1027256" y="14882091"/>
          <a:ext cx="629870" cy="569997"/>
        </a:xfrm>
        <a:prstGeom prst="rect">
          <a:avLst/>
        </a:prstGeom>
      </xdr:spPr>
    </xdr:pic>
    <xdr:clientData/>
  </xdr:twoCellAnchor>
  <xdr:twoCellAnchor editAs="oneCell">
    <xdr:from>
      <xdr:col>1</xdr:col>
      <xdr:colOff>542347</xdr:colOff>
      <xdr:row>21</xdr:row>
      <xdr:rowOff>756920</xdr:rowOff>
    </xdr:from>
    <xdr:to>
      <xdr:col>1</xdr:col>
      <xdr:colOff>1241886</xdr:colOff>
      <xdr:row>22</xdr:row>
      <xdr:rowOff>711200</xdr:rowOff>
    </xdr:to>
    <xdr:pic>
      <xdr:nvPicPr>
        <xdr:cNvPr id="11" name="Graphique 10" descr="Homme médecin avec un remplissage uni">
          <a:extLst>
            <a:ext uri="{FF2B5EF4-FFF2-40B4-BE49-F238E27FC236}">
              <a16:creationId xmlns:a16="http://schemas.microsoft.com/office/drawing/2014/main" id="{D7E4AC91-2FDF-4754-8D3D-22817BA980A8}"/>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938587" y="15417800"/>
          <a:ext cx="699539" cy="716280"/>
        </a:xfrm>
        <a:prstGeom prst="rect">
          <a:avLst/>
        </a:prstGeom>
      </xdr:spPr>
    </xdr:pic>
    <xdr:clientData/>
  </xdr:twoCellAnchor>
  <xdr:twoCellAnchor editAs="oneCell">
    <xdr:from>
      <xdr:col>1</xdr:col>
      <xdr:colOff>484562</xdr:colOff>
      <xdr:row>24</xdr:row>
      <xdr:rowOff>50800</xdr:rowOff>
    </xdr:from>
    <xdr:to>
      <xdr:col>1</xdr:col>
      <xdr:colOff>1186279</xdr:colOff>
      <xdr:row>25</xdr:row>
      <xdr:rowOff>5079</xdr:rowOff>
    </xdr:to>
    <xdr:pic>
      <xdr:nvPicPr>
        <xdr:cNvPr id="12" name="Graphique 11" descr="Main ouverte avec une plante avec un remplissage uni">
          <a:extLst>
            <a:ext uri="{FF2B5EF4-FFF2-40B4-BE49-F238E27FC236}">
              <a16:creationId xmlns:a16="http://schemas.microsoft.com/office/drawing/2014/main" id="{36016B63-A6A6-497C-8EB0-A258F1E98F56}"/>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880802" y="16997680"/>
          <a:ext cx="701717" cy="716279"/>
        </a:xfrm>
        <a:prstGeom prst="rect">
          <a:avLst/>
        </a:prstGeom>
      </xdr:spPr>
    </xdr:pic>
    <xdr:clientData/>
  </xdr:twoCellAnchor>
  <xdr:twoCellAnchor editAs="oneCell">
    <xdr:from>
      <xdr:col>1</xdr:col>
      <xdr:colOff>542347</xdr:colOff>
      <xdr:row>23</xdr:row>
      <xdr:rowOff>88900</xdr:rowOff>
    </xdr:from>
    <xdr:to>
      <xdr:col>1</xdr:col>
      <xdr:colOff>1189636</xdr:colOff>
      <xdr:row>23</xdr:row>
      <xdr:rowOff>747850</xdr:rowOff>
    </xdr:to>
    <xdr:pic>
      <xdr:nvPicPr>
        <xdr:cNvPr id="13" name="Graphique 12" descr="Apprentissage des langues à distance avec un remplissage uni">
          <a:extLst>
            <a:ext uri="{FF2B5EF4-FFF2-40B4-BE49-F238E27FC236}">
              <a16:creationId xmlns:a16="http://schemas.microsoft.com/office/drawing/2014/main" id="{52FECD4B-3B91-49B3-A14C-7F9BC721D982}"/>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1027256" y="16385309"/>
          <a:ext cx="647289" cy="654793"/>
        </a:xfrm>
        <a:prstGeom prst="rect">
          <a:avLst/>
        </a:prstGeom>
      </xdr:spPr>
    </xdr:pic>
    <xdr:clientData/>
  </xdr:twoCellAnchor>
  <xdr:oneCellAnchor>
    <xdr:from>
      <xdr:col>2</xdr:col>
      <xdr:colOff>1259736</xdr:colOff>
      <xdr:row>0</xdr:row>
      <xdr:rowOff>349828</xdr:rowOff>
    </xdr:from>
    <xdr:ext cx="8670387" cy="1125501"/>
    <xdr:sp macro="" textlink="">
      <xdr:nvSpPr>
        <xdr:cNvPr id="14" name="Rectangle 13">
          <a:extLst>
            <a:ext uri="{FF2B5EF4-FFF2-40B4-BE49-F238E27FC236}">
              <a16:creationId xmlns:a16="http://schemas.microsoft.com/office/drawing/2014/main" id="{ABBEE59C-C5F3-4778-9645-AB891A3145E8}"/>
            </a:ext>
          </a:extLst>
        </xdr:cNvPr>
        <xdr:cNvSpPr/>
      </xdr:nvSpPr>
      <xdr:spPr>
        <a:xfrm>
          <a:off x="3026191" y="349828"/>
          <a:ext cx="8670387" cy="1125501"/>
        </a:xfrm>
        <a:prstGeom prst="rect">
          <a:avLst/>
        </a:prstGeom>
        <a:noFill/>
      </xdr:spPr>
      <xdr:txBody>
        <a:bodyPr wrap="none" lIns="91440" tIns="45720" rIns="91440" bIns="45720">
          <a:spAutoFit/>
        </a:bodyPr>
        <a:lstStyle/>
        <a:p>
          <a:pPr algn="ctr"/>
          <a:r>
            <a:rPr lang="fr-FR" sz="6600" b="1" cap="none" spc="50">
              <a:ln w="9525" cmpd="sng">
                <a:solidFill>
                  <a:srgbClr val="FF0000"/>
                </a:solidFill>
                <a:prstDash val="solid"/>
              </a:ln>
              <a:solidFill>
                <a:srgbClr val="70AD47">
                  <a:tint val="1000"/>
                </a:srgbClr>
              </a:solidFill>
              <a:effectLst/>
            </a:rPr>
            <a:t>Synthèse de l'allocation</a:t>
          </a:r>
        </a:p>
      </xdr:txBody>
    </xdr:sp>
    <xdr:clientData/>
  </xdr:oneCellAnchor>
  <xdr:oneCellAnchor>
    <xdr:from>
      <xdr:col>2</xdr:col>
      <xdr:colOff>1203665</xdr:colOff>
      <xdr:row>0</xdr:row>
      <xdr:rowOff>1237210</xdr:rowOff>
    </xdr:from>
    <xdr:ext cx="13709780" cy="1125501"/>
    <xdr:sp macro="" textlink="">
      <xdr:nvSpPr>
        <xdr:cNvPr id="15" name="Rectangle 14">
          <a:extLst>
            <a:ext uri="{FF2B5EF4-FFF2-40B4-BE49-F238E27FC236}">
              <a16:creationId xmlns:a16="http://schemas.microsoft.com/office/drawing/2014/main" id="{71CEA501-F076-4DA9-90FE-166831DC74A4}"/>
            </a:ext>
          </a:extLst>
        </xdr:cNvPr>
        <xdr:cNvSpPr/>
      </xdr:nvSpPr>
      <xdr:spPr>
        <a:xfrm>
          <a:off x="2970120" y="1237210"/>
          <a:ext cx="13709780" cy="1125501"/>
        </a:xfrm>
        <a:prstGeom prst="rect">
          <a:avLst/>
        </a:prstGeom>
        <a:noFill/>
      </xdr:spPr>
      <xdr:txBody>
        <a:bodyPr wrap="none" lIns="91440" tIns="45720" rIns="91440" bIns="45720">
          <a:spAutoFit/>
        </a:bodyPr>
        <a:lstStyle/>
        <a:p>
          <a:pPr algn="ctr"/>
          <a:r>
            <a:rPr lang="fr-FR" sz="6600" b="1" cap="none" spc="50">
              <a:ln w="9525" cmpd="sng">
                <a:solidFill>
                  <a:srgbClr val="FF0000"/>
                </a:solidFill>
                <a:prstDash val="solid"/>
              </a:ln>
              <a:solidFill>
                <a:srgbClr val="FF0000"/>
              </a:solidFill>
              <a:effectLst/>
            </a:rPr>
            <a:t>des</a:t>
          </a:r>
          <a:r>
            <a:rPr lang="fr-FR" sz="6600" b="1" cap="none" spc="50" baseline="0">
              <a:ln w="9525" cmpd="sng">
                <a:solidFill>
                  <a:srgbClr val="FF0000"/>
                </a:solidFill>
                <a:prstDash val="solid"/>
              </a:ln>
              <a:solidFill>
                <a:srgbClr val="FF0000"/>
              </a:solidFill>
              <a:effectLst/>
            </a:rPr>
            <a:t> fonds levés pour l'obligation 2022</a:t>
          </a:r>
          <a:endParaRPr lang="fr-FR" sz="6600" b="1" cap="none" spc="50">
            <a:ln w="9525" cmpd="sng">
              <a:solidFill>
                <a:srgbClr val="FF0000"/>
              </a:solidFill>
              <a:prstDash val="solid"/>
            </a:ln>
            <a:solidFill>
              <a:srgbClr val="FF0000"/>
            </a:solidFill>
            <a:effectLst/>
          </a:endParaRPr>
        </a:p>
      </xdr:txBody>
    </xdr:sp>
    <xdr:clientData/>
  </xdr:oneCellAnchor>
  <xdr:twoCellAnchor>
    <xdr:from>
      <xdr:col>3</xdr:col>
      <xdr:colOff>387927</xdr:colOff>
      <xdr:row>0</xdr:row>
      <xdr:rowOff>2259082</xdr:rowOff>
    </xdr:from>
    <xdr:to>
      <xdr:col>9</xdr:col>
      <xdr:colOff>890847</xdr:colOff>
      <xdr:row>13</xdr:row>
      <xdr:rowOff>268085</xdr:rowOff>
    </xdr:to>
    <xdr:graphicFrame macro="">
      <xdr:nvGraphicFramePr>
        <xdr:cNvPr id="16" name="Graphique 15">
          <a:extLst>
            <a:ext uri="{FF2B5EF4-FFF2-40B4-BE49-F238E27FC236}">
              <a16:creationId xmlns:a16="http://schemas.microsoft.com/office/drawing/2014/main" id="{503E5587-6725-46D8-9743-5B4FC74C0A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396240</xdr:colOff>
      <xdr:row>1</xdr:row>
      <xdr:rowOff>472440</xdr:rowOff>
    </xdr:from>
    <xdr:to>
      <xdr:col>3</xdr:col>
      <xdr:colOff>294409</xdr:colOff>
      <xdr:row>4</xdr:row>
      <xdr:rowOff>404495</xdr:rowOff>
    </xdr:to>
    <xdr:sp macro="" textlink="">
      <xdr:nvSpPr>
        <xdr:cNvPr id="17" name="ZoneTexte 16">
          <a:extLst>
            <a:ext uri="{FF2B5EF4-FFF2-40B4-BE49-F238E27FC236}">
              <a16:creationId xmlns:a16="http://schemas.microsoft.com/office/drawing/2014/main" id="{25898B03-9FFE-41C2-B8A8-339C8CE4D4C5}"/>
            </a:ext>
          </a:extLst>
        </xdr:cNvPr>
        <xdr:cNvSpPr txBox="1"/>
      </xdr:nvSpPr>
      <xdr:spPr>
        <a:xfrm>
          <a:off x="396240" y="3104804"/>
          <a:ext cx="3431078" cy="1663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r" defTabSz="914400" rtl="0" eaLnBrk="1" fontAlgn="auto" latinLnBrk="0" hangingPunct="1">
            <a:lnSpc>
              <a:spcPct val="100000"/>
            </a:lnSpc>
            <a:spcBef>
              <a:spcPts val="0"/>
            </a:spcBef>
            <a:spcAft>
              <a:spcPts val="0"/>
            </a:spcAft>
            <a:buClrTx/>
            <a:buSzTx/>
            <a:buFontTx/>
            <a:buNone/>
            <a:tabLst/>
            <a:defRPr/>
          </a:pPr>
          <a:r>
            <a:rPr lang="fr-FR" sz="2800" b="1" i="0" baseline="0">
              <a:solidFill>
                <a:srgbClr val="FF0000"/>
              </a:solidFill>
              <a:effectLst/>
              <a:latin typeface="+mn-lt"/>
              <a:ea typeface="+mn-ea"/>
              <a:cs typeface="+mn-cs"/>
            </a:rPr>
            <a:t>Répartition du montant total investi par catégorie d'actif</a:t>
          </a:r>
          <a:endParaRPr lang="fr-FR" sz="2800">
            <a:solidFill>
              <a:srgbClr val="FF0000"/>
            </a:solidFill>
            <a:effectLst/>
          </a:endParaRPr>
        </a:p>
      </xdr:txBody>
    </xdr:sp>
    <xdr:clientData/>
  </xdr:twoCellAnchor>
  <xdr:twoCellAnchor editAs="oneCell">
    <xdr:from>
      <xdr:col>0</xdr:col>
      <xdr:colOff>363682</xdr:colOff>
      <xdr:row>0</xdr:row>
      <xdr:rowOff>259772</xdr:rowOff>
    </xdr:from>
    <xdr:to>
      <xdr:col>2</xdr:col>
      <xdr:colOff>937227</xdr:colOff>
      <xdr:row>1</xdr:row>
      <xdr:rowOff>24212</xdr:rowOff>
    </xdr:to>
    <xdr:pic>
      <xdr:nvPicPr>
        <xdr:cNvPr id="19" name="Image 18">
          <a:extLst>
            <a:ext uri="{FF2B5EF4-FFF2-40B4-BE49-F238E27FC236}">
              <a16:creationId xmlns:a16="http://schemas.microsoft.com/office/drawing/2014/main" id="{D2F49B4B-68B2-1DBA-AF7F-E1DDFF08EADA}"/>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363682" y="259772"/>
          <a:ext cx="2340000" cy="2340000"/>
        </a:xfrm>
        <a:prstGeom prst="rect">
          <a:avLst/>
        </a:prstGeom>
      </xdr:spPr>
    </xdr:pic>
    <xdr:clientData/>
  </xdr:twoCellAnchor>
  <xdr:twoCellAnchor editAs="oneCell">
    <xdr:from>
      <xdr:col>2</xdr:col>
      <xdr:colOff>865909</xdr:colOff>
      <xdr:row>32</xdr:row>
      <xdr:rowOff>1627909</xdr:rowOff>
    </xdr:from>
    <xdr:to>
      <xdr:col>2</xdr:col>
      <xdr:colOff>1529937</xdr:colOff>
      <xdr:row>33</xdr:row>
      <xdr:rowOff>440179</xdr:rowOff>
    </xdr:to>
    <xdr:pic>
      <xdr:nvPicPr>
        <xdr:cNvPr id="27" name="Graphique 26" descr="Pile avec un remplissage uni">
          <a:extLst>
            <a:ext uri="{FF2B5EF4-FFF2-40B4-BE49-F238E27FC236}">
              <a16:creationId xmlns:a16="http://schemas.microsoft.com/office/drawing/2014/main" id="{3A605F01-57C1-4A03-83E3-551623BB80FA}"/>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2632364" y="25076727"/>
          <a:ext cx="664028" cy="664622"/>
        </a:xfrm>
        <a:prstGeom prst="rect">
          <a:avLst/>
        </a:prstGeom>
      </xdr:spPr>
    </xdr:pic>
    <xdr:clientData/>
  </xdr:twoCellAnchor>
  <xdr:twoCellAnchor editAs="oneCell">
    <xdr:from>
      <xdr:col>2</xdr:col>
      <xdr:colOff>792480</xdr:colOff>
      <xdr:row>35</xdr:row>
      <xdr:rowOff>1278082</xdr:rowOff>
    </xdr:from>
    <xdr:to>
      <xdr:col>2</xdr:col>
      <xdr:colOff>1515291</xdr:colOff>
      <xdr:row>36</xdr:row>
      <xdr:rowOff>233116</xdr:rowOff>
    </xdr:to>
    <xdr:pic>
      <xdr:nvPicPr>
        <xdr:cNvPr id="28" name="Graphique 27" descr="Maison avec un remplissage uni">
          <a:extLst>
            <a:ext uri="{FF2B5EF4-FFF2-40B4-BE49-F238E27FC236}">
              <a16:creationId xmlns:a16="http://schemas.microsoft.com/office/drawing/2014/main" id="{0A6E54A4-D6CB-49B5-BA51-48436500203C}"/>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 uri="{96DAC541-7B7A-43D3-8B79-37D633B846F1}">
              <asvg:svgBlip xmlns:asvg="http://schemas.microsoft.com/office/drawing/2016/SVG/main" r:embed="rId26"/>
            </a:ext>
          </a:extLst>
        </a:blip>
        <a:stretch>
          <a:fillRect/>
        </a:stretch>
      </xdr:blipFill>
      <xdr:spPr>
        <a:xfrm>
          <a:off x="2606040" y="28542442"/>
          <a:ext cx="722811" cy="707634"/>
        </a:xfrm>
        <a:prstGeom prst="rect">
          <a:avLst/>
        </a:prstGeom>
      </xdr:spPr>
    </xdr:pic>
    <xdr:clientData/>
  </xdr:twoCellAnchor>
  <xdr:twoCellAnchor editAs="oneCell">
    <xdr:from>
      <xdr:col>2</xdr:col>
      <xdr:colOff>779318</xdr:colOff>
      <xdr:row>39</xdr:row>
      <xdr:rowOff>1246910</xdr:rowOff>
    </xdr:from>
    <xdr:to>
      <xdr:col>2</xdr:col>
      <xdr:colOff>1515192</xdr:colOff>
      <xdr:row>39</xdr:row>
      <xdr:rowOff>2013672</xdr:rowOff>
    </xdr:to>
    <xdr:pic>
      <xdr:nvPicPr>
        <xdr:cNvPr id="29" name="Graphique 28" descr="Voiture électrique avec un remplissage uni">
          <a:extLst>
            <a:ext uri="{FF2B5EF4-FFF2-40B4-BE49-F238E27FC236}">
              <a16:creationId xmlns:a16="http://schemas.microsoft.com/office/drawing/2014/main" id="{DE7E70F5-7853-4E2B-AF60-42EC946A0EF7}"/>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 uri="{96DAC541-7B7A-43D3-8B79-37D633B846F1}">
              <asvg:svgBlip xmlns:asvg="http://schemas.microsoft.com/office/drawing/2016/SVG/main" r:embed="rId28"/>
            </a:ext>
          </a:extLst>
        </a:blip>
        <a:stretch>
          <a:fillRect/>
        </a:stretch>
      </xdr:blipFill>
      <xdr:spPr>
        <a:xfrm>
          <a:off x="2545773" y="40230137"/>
          <a:ext cx="735874" cy="766762"/>
        </a:xfrm>
        <a:prstGeom prst="rect">
          <a:avLst/>
        </a:prstGeom>
      </xdr:spPr>
    </xdr:pic>
    <xdr:clientData/>
  </xdr:twoCellAnchor>
  <xdr:twoCellAnchor editAs="oneCell">
    <xdr:from>
      <xdr:col>2</xdr:col>
      <xdr:colOff>829194</xdr:colOff>
      <xdr:row>42</xdr:row>
      <xdr:rowOff>1142307</xdr:rowOff>
    </xdr:from>
    <xdr:to>
      <xdr:col>2</xdr:col>
      <xdr:colOff>1493221</xdr:colOff>
      <xdr:row>42</xdr:row>
      <xdr:rowOff>1810311</xdr:rowOff>
    </xdr:to>
    <xdr:pic>
      <xdr:nvPicPr>
        <xdr:cNvPr id="30" name="Graphique 29" descr="Usine avec un remplissage uni">
          <a:extLst>
            <a:ext uri="{FF2B5EF4-FFF2-40B4-BE49-F238E27FC236}">
              <a16:creationId xmlns:a16="http://schemas.microsoft.com/office/drawing/2014/main" id="{68D6FAEF-B338-49C5-863C-004E5F80229B}"/>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 uri="{96DAC541-7B7A-43D3-8B79-37D633B846F1}">
              <asvg:svgBlip xmlns:asvg="http://schemas.microsoft.com/office/drawing/2016/SVG/main" r:embed="rId30"/>
            </a:ext>
          </a:extLst>
        </a:blip>
        <a:stretch>
          <a:fillRect/>
        </a:stretch>
      </xdr:blipFill>
      <xdr:spPr>
        <a:xfrm>
          <a:off x="2642754" y="42153147"/>
          <a:ext cx="664027" cy="668004"/>
        </a:xfrm>
        <a:prstGeom prst="rect">
          <a:avLst/>
        </a:prstGeom>
      </xdr:spPr>
    </xdr:pic>
    <xdr:clientData/>
  </xdr:twoCellAnchor>
  <xdr:twoCellAnchor editAs="oneCell">
    <xdr:from>
      <xdr:col>2</xdr:col>
      <xdr:colOff>803564</xdr:colOff>
      <xdr:row>44</xdr:row>
      <xdr:rowOff>1349432</xdr:rowOff>
    </xdr:from>
    <xdr:to>
      <xdr:col>2</xdr:col>
      <xdr:colOff>1494395</xdr:colOff>
      <xdr:row>45</xdr:row>
      <xdr:rowOff>25166</xdr:rowOff>
    </xdr:to>
    <xdr:pic>
      <xdr:nvPicPr>
        <xdr:cNvPr id="31" name="Graphique 30" descr="Sécurité alimentaire avec un remplissage uni">
          <a:extLst>
            <a:ext uri="{FF2B5EF4-FFF2-40B4-BE49-F238E27FC236}">
              <a16:creationId xmlns:a16="http://schemas.microsoft.com/office/drawing/2014/main" id="{D606E323-E612-4F73-9E93-178E92E658CA}"/>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 uri="{96DAC541-7B7A-43D3-8B79-37D633B846F1}">
              <asvg:svgBlip xmlns:asvg="http://schemas.microsoft.com/office/drawing/2016/SVG/main" r:embed="rId32"/>
            </a:ext>
          </a:extLst>
        </a:blip>
        <a:stretch>
          <a:fillRect/>
        </a:stretch>
      </xdr:blipFill>
      <xdr:spPr>
        <a:xfrm>
          <a:off x="2617124" y="50041232"/>
          <a:ext cx="690831" cy="702655"/>
        </a:xfrm>
        <a:prstGeom prst="rect">
          <a:avLst/>
        </a:prstGeom>
      </xdr:spPr>
    </xdr:pic>
    <xdr:clientData/>
  </xdr:twoCellAnchor>
  <xdr:twoCellAnchor editAs="oneCell">
    <xdr:from>
      <xdr:col>2</xdr:col>
      <xdr:colOff>813954</xdr:colOff>
      <xdr:row>49</xdr:row>
      <xdr:rowOff>259772</xdr:rowOff>
    </xdr:from>
    <xdr:to>
      <xdr:col>2</xdr:col>
      <xdr:colOff>1460565</xdr:colOff>
      <xdr:row>49</xdr:row>
      <xdr:rowOff>834717</xdr:rowOff>
    </xdr:to>
    <xdr:pic>
      <xdr:nvPicPr>
        <xdr:cNvPr id="32" name="Graphique 31" descr="Routeur sans fil avec un remplissage uni">
          <a:extLst>
            <a:ext uri="{FF2B5EF4-FFF2-40B4-BE49-F238E27FC236}">
              <a16:creationId xmlns:a16="http://schemas.microsoft.com/office/drawing/2014/main" id="{4DF437A2-A359-4713-B465-17ACE0A9FC15}"/>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 uri="{96DAC541-7B7A-43D3-8B79-37D633B846F1}">
              <asvg:svgBlip xmlns:asvg="http://schemas.microsoft.com/office/drawing/2016/SVG/main" r:embed="rId34"/>
            </a:ext>
          </a:extLst>
        </a:blip>
        <a:stretch>
          <a:fillRect/>
        </a:stretch>
      </xdr:blipFill>
      <xdr:spPr>
        <a:xfrm>
          <a:off x="2580409" y="59938227"/>
          <a:ext cx="646611" cy="574945"/>
        </a:xfrm>
        <a:prstGeom prst="rect">
          <a:avLst/>
        </a:prstGeom>
      </xdr:spPr>
    </xdr:pic>
    <xdr:clientData/>
  </xdr:twoCellAnchor>
  <xdr:twoCellAnchor editAs="oneCell">
    <xdr:from>
      <xdr:col>2</xdr:col>
      <xdr:colOff>813954</xdr:colOff>
      <xdr:row>54</xdr:row>
      <xdr:rowOff>346363</xdr:rowOff>
    </xdr:from>
    <xdr:to>
      <xdr:col>2</xdr:col>
      <xdr:colOff>1412669</xdr:colOff>
      <xdr:row>54</xdr:row>
      <xdr:rowOff>944437</xdr:rowOff>
    </xdr:to>
    <xdr:pic>
      <xdr:nvPicPr>
        <xdr:cNvPr id="33" name="Graphique 32" descr="Homme médecin avec un remplissage uni">
          <a:extLst>
            <a:ext uri="{FF2B5EF4-FFF2-40B4-BE49-F238E27FC236}">
              <a16:creationId xmlns:a16="http://schemas.microsoft.com/office/drawing/2014/main" id="{2F2236A0-2CF9-482A-9131-90594752E524}"/>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 uri="{96DAC541-7B7A-43D3-8B79-37D633B846F1}">
              <asvg:svgBlip xmlns:asvg="http://schemas.microsoft.com/office/drawing/2016/SVG/main" r:embed="rId36"/>
            </a:ext>
          </a:extLst>
        </a:blip>
        <a:stretch>
          <a:fillRect/>
        </a:stretch>
      </xdr:blipFill>
      <xdr:spPr>
        <a:xfrm>
          <a:off x="2580409" y="69567136"/>
          <a:ext cx="598715" cy="598074"/>
        </a:xfrm>
        <a:prstGeom prst="rect">
          <a:avLst/>
        </a:prstGeom>
      </xdr:spPr>
    </xdr:pic>
    <xdr:clientData/>
  </xdr:twoCellAnchor>
  <xdr:twoCellAnchor editAs="oneCell">
    <xdr:from>
      <xdr:col>2</xdr:col>
      <xdr:colOff>848591</xdr:colOff>
      <xdr:row>57</xdr:row>
      <xdr:rowOff>432955</xdr:rowOff>
    </xdr:from>
    <xdr:to>
      <xdr:col>2</xdr:col>
      <xdr:colOff>1512621</xdr:colOff>
      <xdr:row>57</xdr:row>
      <xdr:rowOff>1094481</xdr:rowOff>
    </xdr:to>
    <xdr:pic>
      <xdr:nvPicPr>
        <xdr:cNvPr id="34" name="Graphique 33" descr="Apprentissage des langues à distance avec un remplissage uni">
          <a:extLst>
            <a:ext uri="{FF2B5EF4-FFF2-40B4-BE49-F238E27FC236}">
              <a16:creationId xmlns:a16="http://schemas.microsoft.com/office/drawing/2014/main" id="{14F9B64E-595B-4573-A371-869896F176E1}"/>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 uri="{96DAC541-7B7A-43D3-8B79-37D633B846F1}">
              <asvg:svgBlip xmlns:asvg="http://schemas.microsoft.com/office/drawing/2016/SVG/main" r:embed="rId38"/>
            </a:ext>
          </a:extLst>
        </a:blip>
        <a:stretch>
          <a:fillRect/>
        </a:stretch>
      </xdr:blipFill>
      <xdr:spPr>
        <a:xfrm>
          <a:off x="2615046" y="76650273"/>
          <a:ext cx="664030" cy="661526"/>
        </a:xfrm>
        <a:prstGeom prst="rect">
          <a:avLst/>
        </a:prstGeom>
      </xdr:spPr>
    </xdr:pic>
    <xdr:clientData/>
  </xdr:twoCellAnchor>
  <xdr:twoCellAnchor editAs="oneCell">
    <xdr:from>
      <xdr:col>2</xdr:col>
      <xdr:colOff>742603</xdr:colOff>
      <xdr:row>58</xdr:row>
      <xdr:rowOff>1291244</xdr:rowOff>
    </xdr:from>
    <xdr:to>
      <xdr:col>2</xdr:col>
      <xdr:colOff>1461061</xdr:colOff>
      <xdr:row>58</xdr:row>
      <xdr:rowOff>2005791</xdr:rowOff>
    </xdr:to>
    <xdr:pic>
      <xdr:nvPicPr>
        <xdr:cNvPr id="35" name="Graphique 34" descr="Main ouverte avec une plante avec un remplissage uni">
          <a:extLst>
            <a:ext uri="{FF2B5EF4-FFF2-40B4-BE49-F238E27FC236}">
              <a16:creationId xmlns:a16="http://schemas.microsoft.com/office/drawing/2014/main" id="{890C10DA-049D-4BE5-8E6B-7E4210636A9B}"/>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 uri="{96DAC541-7B7A-43D3-8B79-37D633B846F1}">
              <asvg:svgBlip xmlns:asvg="http://schemas.microsoft.com/office/drawing/2016/SVG/main" r:embed="rId40"/>
            </a:ext>
          </a:extLst>
        </a:blip>
        <a:stretch>
          <a:fillRect/>
        </a:stretch>
      </xdr:blipFill>
      <xdr:spPr>
        <a:xfrm>
          <a:off x="2556163" y="79457204"/>
          <a:ext cx="718458" cy="714547"/>
        </a:xfrm>
        <a:prstGeom prst="rect">
          <a:avLst/>
        </a:prstGeom>
      </xdr:spPr>
    </xdr:pic>
    <xdr:clientData/>
  </xdr:twoCellAnchor>
  <xdr:twoCellAnchor editAs="oneCell">
    <xdr:from>
      <xdr:col>14</xdr:col>
      <xdr:colOff>441960</xdr:colOff>
      <xdr:row>31</xdr:row>
      <xdr:rowOff>685800</xdr:rowOff>
    </xdr:from>
    <xdr:to>
      <xdr:col>15</xdr:col>
      <xdr:colOff>335280</xdr:colOff>
      <xdr:row>31</xdr:row>
      <xdr:rowOff>1386840</xdr:rowOff>
    </xdr:to>
    <xdr:pic>
      <xdr:nvPicPr>
        <xdr:cNvPr id="78" name="Graphique 77" descr="Écran avec un remplissage uni">
          <a:hlinkClick xmlns:r="http://schemas.openxmlformats.org/officeDocument/2006/relationships" r:id="rId41"/>
          <a:extLst>
            <a:ext uri="{FF2B5EF4-FFF2-40B4-BE49-F238E27FC236}">
              <a16:creationId xmlns:a16="http://schemas.microsoft.com/office/drawing/2014/main" id="{1EFE5AF5-59E8-3605-5C8D-6258D3911FBF}"/>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twoCellAnchor>
  <xdr:oneCellAnchor>
    <xdr:from>
      <xdr:col>14</xdr:col>
      <xdr:colOff>441960</xdr:colOff>
      <xdr:row>32</xdr:row>
      <xdr:rowOff>685800</xdr:rowOff>
    </xdr:from>
    <xdr:ext cx="701040" cy="701040"/>
    <xdr:pic>
      <xdr:nvPicPr>
        <xdr:cNvPr id="79" name="Graphique 78" descr="Écran avec un remplissage uni">
          <a:hlinkClick xmlns:r="http://schemas.openxmlformats.org/officeDocument/2006/relationships" r:id="rId44"/>
          <a:extLst>
            <a:ext uri="{FF2B5EF4-FFF2-40B4-BE49-F238E27FC236}">
              <a16:creationId xmlns:a16="http://schemas.microsoft.com/office/drawing/2014/main" id="{53B32D9D-4DE5-43E0-BBDD-E7529B32B64C}"/>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33</xdr:row>
      <xdr:rowOff>685800</xdr:rowOff>
    </xdr:from>
    <xdr:ext cx="701040" cy="701040"/>
    <xdr:pic>
      <xdr:nvPicPr>
        <xdr:cNvPr id="80" name="Graphique 79" descr="Écran avec un remplissage uni">
          <a:extLst>
            <a:ext uri="{FF2B5EF4-FFF2-40B4-BE49-F238E27FC236}">
              <a16:creationId xmlns:a16="http://schemas.microsoft.com/office/drawing/2014/main" id="{FA97A53D-0DE1-4A61-84A5-7764D703FA3C}"/>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34</xdr:row>
      <xdr:rowOff>685800</xdr:rowOff>
    </xdr:from>
    <xdr:ext cx="701040" cy="701040"/>
    <xdr:pic>
      <xdr:nvPicPr>
        <xdr:cNvPr id="81" name="Graphique 80" descr="Écran avec un remplissage uni">
          <a:hlinkClick xmlns:r="http://schemas.openxmlformats.org/officeDocument/2006/relationships" r:id="rId45"/>
          <a:extLst>
            <a:ext uri="{FF2B5EF4-FFF2-40B4-BE49-F238E27FC236}">
              <a16:creationId xmlns:a16="http://schemas.microsoft.com/office/drawing/2014/main" id="{56A910DC-55E2-401D-A1F8-65EC883F1848}"/>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35</xdr:row>
      <xdr:rowOff>685800</xdr:rowOff>
    </xdr:from>
    <xdr:ext cx="701040" cy="701040"/>
    <xdr:pic>
      <xdr:nvPicPr>
        <xdr:cNvPr id="82" name="Graphique 81" descr="Écran avec un remplissage uni">
          <a:extLst>
            <a:ext uri="{FF2B5EF4-FFF2-40B4-BE49-F238E27FC236}">
              <a16:creationId xmlns:a16="http://schemas.microsoft.com/office/drawing/2014/main" id="{6151A1F1-90D3-460D-97B0-43237699ACC7}"/>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36</xdr:row>
      <xdr:rowOff>685800</xdr:rowOff>
    </xdr:from>
    <xdr:ext cx="701040" cy="701040"/>
    <xdr:pic>
      <xdr:nvPicPr>
        <xdr:cNvPr id="83" name="Graphique 82" descr="Écran avec un remplissage uni">
          <a:hlinkClick xmlns:r="http://schemas.openxmlformats.org/officeDocument/2006/relationships" r:id="rId46"/>
          <a:extLst>
            <a:ext uri="{FF2B5EF4-FFF2-40B4-BE49-F238E27FC236}">
              <a16:creationId xmlns:a16="http://schemas.microsoft.com/office/drawing/2014/main" id="{34BC9DFF-E12E-453F-9CB2-6B9BA3FB01A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37</xdr:row>
      <xdr:rowOff>685800</xdr:rowOff>
    </xdr:from>
    <xdr:ext cx="701040" cy="701040"/>
    <xdr:pic>
      <xdr:nvPicPr>
        <xdr:cNvPr id="84" name="Graphique 83" descr="Écran avec un remplissage uni">
          <a:extLst>
            <a:ext uri="{FF2B5EF4-FFF2-40B4-BE49-F238E27FC236}">
              <a16:creationId xmlns:a16="http://schemas.microsoft.com/office/drawing/2014/main" id="{04ABB996-CF66-4197-9F78-55BE484F4E7F}"/>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38</xdr:row>
      <xdr:rowOff>685800</xdr:rowOff>
    </xdr:from>
    <xdr:ext cx="701040" cy="701040"/>
    <xdr:pic>
      <xdr:nvPicPr>
        <xdr:cNvPr id="85" name="Graphique 84" descr="Écran avec un remplissage uni">
          <a:hlinkClick xmlns:r="http://schemas.openxmlformats.org/officeDocument/2006/relationships" r:id="rId47"/>
          <a:extLst>
            <a:ext uri="{FF2B5EF4-FFF2-40B4-BE49-F238E27FC236}">
              <a16:creationId xmlns:a16="http://schemas.microsoft.com/office/drawing/2014/main" id="{D6876B2C-FF40-4E03-A9DE-D7BE60E45BB1}"/>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39</xdr:row>
      <xdr:rowOff>685800</xdr:rowOff>
    </xdr:from>
    <xdr:ext cx="701040" cy="701040"/>
    <xdr:pic>
      <xdr:nvPicPr>
        <xdr:cNvPr id="86" name="Graphique 85" descr="Écran avec un remplissage uni">
          <a:extLst>
            <a:ext uri="{FF2B5EF4-FFF2-40B4-BE49-F238E27FC236}">
              <a16:creationId xmlns:a16="http://schemas.microsoft.com/office/drawing/2014/main" id="{C12B84D1-C9A2-469A-931C-3D18FF7F5805}"/>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40</xdr:row>
      <xdr:rowOff>685800</xdr:rowOff>
    </xdr:from>
    <xdr:ext cx="701040" cy="701040"/>
    <xdr:pic>
      <xdr:nvPicPr>
        <xdr:cNvPr id="87" name="Graphique 86" descr="Écran avec un remplissage uni">
          <a:hlinkClick xmlns:r="http://schemas.openxmlformats.org/officeDocument/2006/relationships" r:id="rId48"/>
          <a:extLst>
            <a:ext uri="{FF2B5EF4-FFF2-40B4-BE49-F238E27FC236}">
              <a16:creationId xmlns:a16="http://schemas.microsoft.com/office/drawing/2014/main" id="{406C680E-AE8B-4797-9B5E-5B8D668CD05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41</xdr:row>
      <xdr:rowOff>685800</xdr:rowOff>
    </xdr:from>
    <xdr:ext cx="701040" cy="701040"/>
    <xdr:pic>
      <xdr:nvPicPr>
        <xdr:cNvPr id="88" name="Graphique 87" descr="Écran avec un remplissage uni">
          <a:extLst>
            <a:ext uri="{FF2B5EF4-FFF2-40B4-BE49-F238E27FC236}">
              <a16:creationId xmlns:a16="http://schemas.microsoft.com/office/drawing/2014/main" id="{8B285A86-E97A-4E24-9F5E-35BD8DEAE5C9}"/>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42</xdr:row>
      <xdr:rowOff>685800</xdr:rowOff>
    </xdr:from>
    <xdr:ext cx="701040" cy="701040"/>
    <xdr:pic>
      <xdr:nvPicPr>
        <xdr:cNvPr id="89" name="Graphique 88" descr="Écran avec un remplissage uni">
          <a:hlinkClick xmlns:r="http://schemas.openxmlformats.org/officeDocument/2006/relationships" r:id="rId49"/>
          <a:extLst>
            <a:ext uri="{FF2B5EF4-FFF2-40B4-BE49-F238E27FC236}">
              <a16:creationId xmlns:a16="http://schemas.microsoft.com/office/drawing/2014/main" id="{9D5EF18A-1D4C-4E24-9715-CBBE2B94167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43</xdr:row>
      <xdr:rowOff>685800</xdr:rowOff>
    </xdr:from>
    <xdr:ext cx="701040" cy="701040"/>
    <xdr:pic>
      <xdr:nvPicPr>
        <xdr:cNvPr id="90" name="Graphique 89" descr="Écran avec un remplissage uni">
          <a:extLst>
            <a:ext uri="{FF2B5EF4-FFF2-40B4-BE49-F238E27FC236}">
              <a16:creationId xmlns:a16="http://schemas.microsoft.com/office/drawing/2014/main" id="{A711DA6A-BBE7-4128-9B09-EA69B8318A4D}"/>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44</xdr:row>
      <xdr:rowOff>685800</xdr:rowOff>
    </xdr:from>
    <xdr:ext cx="701040" cy="701040"/>
    <xdr:pic>
      <xdr:nvPicPr>
        <xdr:cNvPr id="91" name="Graphique 90" descr="Écran avec un remplissage uni">
          <a:hlinkClick xmlns:r="http://schemas.openxmlformats.org/officeDocument/2006/relationships" r:id="rId50"/>
          <a:extLst>
            <a:ext uri="{FF2B5EF4-FFF2-40B4-BE49-F238E27FC236}">
              <a16:creationId xmlns:a16="http://schemas.microsoft.com/office/drawing/2014/main" id="{42F13DD7-DF16-4584-9BB8-65714D146EF1}"/>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45</xdr:row>
      <xdr:rowOff>685800</xdr:rowOff>
    </xdr:from>
    <xdr:ext cx="701040" cy="701040"/>
    <xdr:pic>
      <xdr:nvPicPr>
        <xdr:cNvPr id="92" name="Graphique 91" descr="Écran avec un remplissage uni">
          <a:extLst>
            <a:ext uri="{FF2B5EF4-FFF2-40B4-BE49-F238E27FC236}">
              <a16:creationId xmlns:a16="http://schemas.microsoft.com/office/drawing/2014/main" id="{BFB1F20E-6B56-4A63-8F8C-34C1DD68FF14}"/>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46</xdr:row>
      <xdr:rowOff>685800</xdr:rowOff>
    </xdr:from>
    <xdr:ext cx="701040" cy="701040"/>
    <xdr:pic>
      <xdr:nvPicPr>
        <xdr:cNvPr id="93" name="Graphique 92" descr="Écran avec un remplissage uni">
          <a:hlinkClick xmlns:r="http://schemas.openxmlformats.org/officeDocument/2006/relationships" r:id="rId51"/>
          <a:extLst>
            <a:ext uri="{FF2B5EF4-FFF2-40B4-BE49-F238E27FC236}">
              <a16:creationId xmlns:a16="http://schemas.microsoft.com/office/drawing/2014/main" id="{428A767F-38AF-4B6E-98FC-453C604DB4C9}"/>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47</xdr:row>
      <xdr:rowOff>685800</xdr:rowOff>
    </xdr:from>
    <xdr:ext cx="701040" cy="701040"/>
    <xdr:pic>
      <xdr:nvPicPr>
        <xdr:cNvPr id="94" name="Graphique 93" descr="Écran avec un remplissage uni">
          <a:extLst>
            <a:ext uri="{FF2B5EF4-FFF2-40B4-BE49-F238E27FC236}">
              <a16:creationId xmlns:a16="http://schemas.microsoft.com/office/drawing/2014/main" id="{97A2CA5A-99AB-4FEE-85B0-3DC910DC228A}"/>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48</xdr:row>
      <xdr:rowOff>685800</xdr:rowOff>
    </xdr:from>
    <xdr:ext cx="701040" cy="701040"/>
    <xdr:pic>
      <xdr:nvPicPr>
        <xdr:cNvPr id="95" name="Graphique 94" descr="Écran avec un remplissage uni">
          <a:hlinkClick xmlns:r="http://schemas.openxmlformats.org/officeDocument/2006/relationships" r:id="rId52"/>
          <a:extLst>
            <a:ext uri="{FF2B5EF4-FFF2-40B4-BE49-F238E27FC236}">
              <a16:creationId xmlns:a16="http://schemas.microsoft.com/office/drawing/2014/main" id="{F62565E6-0713-4643-8599-838B1CF2D12F}"/>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49</xdr:row>
      <xdr:rowOff>685800</xdr:rowOff>
    </xdr:from>
    <xdr:ext cx="701040" cy="701040"/>
    <xdr:pic>
      <xdr:nvPicPr>
        <xdr:cNvPr id="96" name="Graphique 95" descr="Écran avec un remplissage uni">
          <a:extLst>
            <a:ext uri="{FF2B5EF4-FFF2-40B4-BE49-F238E27FC236}">
              <a16:creationId xmlns:a16="http://schemas.microsoft.com/office/drawing/2014/main" id="{84E1DDB8-6783-414A-AB39-43C8CEF1D8AD}"/>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50</xdr:row>
      <xdr:rowOff>685800</xdr:rowOff>
    </xdr:from>
    <xdr:ext cx="701040" cy="701040"/>
    <xdr:pic>
      <xdr:nvPicPr>
        <xdr:cNvPr id="97" name="Graphique 96" descr="Écran avec un remplissage uni">
          <a:hlinkClick xmlns:r="http://schemas.openxmlformats.org/officeDocument/2006/relationships" r:id="rId53"/>
          <a:extLst>
            <a:ext uri="{FF2B5EF4-FFF2-40B4-BE49-F238E27FC236}">
              <a16:creationId xmlns:a16="http://schemas.microsoft.com/office/drawing/2014/main" id="{AE8091F9-0F39-434A-AB61-8F6DE754137E}"/>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51</xdr:row>
      <xdr:rowOff>685800</xdr:rowOff>
    </xdr:from>
    <xdr:ext cx="701040" cy="701040"/>
    <xdr:pic>
      <xdr:nvPicPr>
        <xdr:cNvPr id="98" name="Graphique 97" descr="Écran avec un remplissage uni">
          <a:extLst>
            <a:ext uri="{FF2B5EF4-FFF2-40B4-BE49-F238E27FC236}">
              <a16:creationId xmlns:a16="http://schemas.microsoft.com/office/drawing/2014/main" id="{1CB70A1C-7983-48EF-8BB3-00B850900F17}"/>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52</xdr:row>
      <xdr:rowOff>685800</xdr:rowOff>
    </xdr:from>
    <xdr:ext cx="701040" cy="701040"/>
    <xdr:pic>
      <xdr:nvPicPr>
        <xdr:cNvPr id="99" name="Graphique 98" descr="Écran avec un remplissage uni">
          <a:hlinkClick xmlns:r="http://schemas.openxmlformats.org/officeDocument/2006/relationships" r:id="rId54"/>
          <a:extLst>
            <a:ext uri="{FF2B5EF4-FFF2-40B4-BE49-F238E27FC236}">
              <a16:creationId xmlns:a16="http://schemas.microsoft.com/office/drawing/2014/main" id="{BD106AE1-F721-4B35-86CD-D391DBADF2B1}"/>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53</xdr:row>
      <xdr:rowOff>685800</xdr:rowOff>
    </xdr:from>
    <xdr:ext cx="701040" cy="701040"/>
    <xdr:pic>
      <xdr:nvPicPr>
        <xdr:cNvPr id="100" name="Graphique 99" descr="Écran avec un remplissage uni">
          <a:extLst>
            <a:ext uri="{FF2B5EF4-FFF2-40B4-BE49-F238E27FC236}">
              <a16:creationId xmlns:a16="http://schemas.microsoft.com/office/drawing/2014/main" id="{F1EB7D5A-E635-4FF5-9141-BAE330A146F8}"/>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54</xdr:row>
      <xdr:rowOff>685800</xdr:rowOff>
    </xdr:from>
    <xdr:ext cx="701040" cy="701040"/>
    <xdr:pic>
      <xdr:nvPicPr>
        <xdr:cNvPr id="101" name="Graphique 100" descr="Écran avec un remplissage uni">
          <a:hlinkClick xmlns:r="http://schemas.openxmlformats.org/officeDocument/2006/relationships" r:id="rId55"/>
          <a:extLst>
            <a:ext uri="{FF2B5EF4-FFF2-40B4-BE49-F238E27FC236}">
              <a16:creationId xmlns:a16="http://schemas.microsoft.com/office/drawing/2014/main" id="{5B165E65-F46B-4CC1-9CF7-060C8E8F3B09}"/>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55</xdr:row>
      <xdr:rowOff>685800</xdr:rowOff>
    </xdr:from>
    <xdr:ext cx="701040" cy="701040"/>
    <xdr:pic>
      <xdr:nvPicPr>
        <xdr:cNvPr id="102" name="Graphique 101" descr="Écran avec un remplissage uni">
          <a:extLst>
            <a:ext uri="{FF2B5EF4-FFF2-40B4-BE49-F238E27FC236}">
              <a16:creationId xmlns:a16="http://schemas.microsoft.com/office/drawing/2014/main" id="{B93DAD83-022F-4FE7-9620-EEFB1263D788}"/>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56</xdr:row>
      <xdr:rowOff>685800</xdr:rowOff>
    </xdr:from>
    <xdr:ext cx="701040" cy="701040"/>
    <xdr:pic>
      <xdr:nvPicPr>
        <xdr:cNvPr id="103" name="Graphique 102" descr="Écran avec un remplissage uni">
          <a:hlinkClick xmlns:r="http://schemas.openxmlformats.org/officeDocument/2006/relationships" r:id="rId56"/>
          <a:extLst>
            <a:ext uri="{FF2B5EF4-FFF2-40B4-BE49-F238E27FC236}">
              <a16:creationId xmlns:a16="http://schemas.microsoft.com/office/drawing/2014/main" id="{69B5A5FE-A506-4635-9ADC-3FC023D458B1}"/>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57</xdr:row>
      <xdr:rowOff>685800</xdr:rowOff>
    </xdr:from>
    <xdr:ext cx="701040" cy="701040"/>
    <xdr:pic>
      <xdr:nvPicPr>
        <xdr:cNvPr id="104" name="Graphique 103" descr="Écran avec un remplissage uni">
          <a:extLst>
            <a:ext uri="{FF2B5EF4-FFF2-40B4-BE49-F238E27FC236}">
              <a16:creationId xmlns:a16="http://schemas.microsoft.com/office/drawing/2014/main" id="{C9D98AE6-D30F-493A-BC35-8716DFABBD6C}"/>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58</xdr:row>
      <xdr:rowOff>685800</xdr:rowOff>
    </xdr:from>
    <xdr:ext cx="701040" cy="701040"/>
    <xdr:pic>
      <xdr:nvPicPr>
        <xdr:cNvPr id="105" name="Graphique 104" descr="Écran avec un remplissage uni">
          <a:hlinkClick xmlns:r="http://schemas.openxmlformats.org/officeDocument/2006/relationships" r:id="rId57"/>
          <a:extLst>
            <a:ext uri="{FF2B5EF4-FFF2-40B4-BE49-F238E27FC236}">
              <a16:creationId xmlns:a16="http://schemas.microsoft.com/office/drawing/2014/main" id="{71C95DB8-B0DE-4FAA-A7A7-1AEB44453F73}"/>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33</xdr:row>
      <xdr:rowOff>685800</xdr:rowOff>
    </xdr:from>
    <xdr:ext cx="701040" cy="701040"/>
    <xdr:pic>
      <xdr:nvPicPr>
        <xdr:cNvPr id="106" name="Graphique 105" descr="Écran avec un remplissage uni">
          <a:hlinkClick xmlns:r="http://schemas.openxmlformats.org/officeDocument/2006/relationships" r:id="rId58"/>
          <a:extLst>
            <a:ext uri="{FF2B5EF4-FFF2-40B4-BE49-F238E27FC236}">
              <a16:creationId xmlns:a16="http://schemas.microsoft.com/office/drawing/2014/main" id="{936BD80B-2376-4EA7-B539-5AE055CC9E8C}"/>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35</xdr:row>
      <xdr:rowOff>685800</xdr:rowOff>
    </xdr:from>
    <xdr:ext cx="701040" cy="701040"/>
    <xdr:pic>
      <xdr:nvPicPr>
        <xdr:cNvPr id="107" name="Graphique 106" descr="Écran avec un remplissage uni">
          <a:hlinkClick xmlns:r="http://schemas.openxmlformats.org/officeDocument/2006/relationships" r:id="rId59"/>
          <a:extLst>
            <a:ext uri="{FF2B5EF4-FFF2-40B4-BE49-F238E27FC236}">
              <a16:creationId xmlns:a16="http://schemas.microsoft.com/office/drawing/2014/main" id="{10845155-D460-4C13-8168-EA6D57147DD9}"/>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37</xdr:row>
      <xdr:rowOff>685800</xdr:rowOff>
    </xdr:from>
    <xdr:ext cx="701040" cy="701040"/>
    <xdr:pic>
      <xdr:nvPicPr>
        <xdr:cNvPr id="108" name="Graphique 107" descr="Écran avec un remplissage uni">
          <a:hlinkClick xmlns:r="http://schemas.openxmlformats.org/officeDocument/2006/relationships" r:id="rId60"/>
          <a:extLst>
            <a:ext uri="{FF2B5EF4-FFF2-40B4-BE49-F238E27FC236}">
              <a16:creationId xmlns:a16="http://schemas.microsoft.com/office/drawing/2014/main" id="{23B8D368-DF34-4C9C-A7E7-9E7C6BA91275}"/>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39</xdr:row>
      <xdr:rowOff>685800</xdr:rowOff>
    </xdr:from>
    <xdr:ext cx="701040" cy="701040"/>
    <xdr:pic>
      <xdr:nvPicPr>
        <xdr:cNvPr id="109" name="Graphique 108" descr="Écran avec un remplissage uni">
          <a:hlinkClick xmlns:r="http://schemas.openxmlformats.org/officeDocument/2006/relationships" r:id="rId61"/>
          <a:extLst>
            <a:ext uri="{FF2B5EF4-FFF2-40B4-BE49-F238E27FC236}">
              <a16:creationId xmlns:a16="http://schemas.microsoft.com/office/drawing/2014/main" id="{8CF4029D-D132-4CFA-8E57-DBC723164A88}"/>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41</xdr:row>
      <xdr:rowOff>685800</xdr:rowOff>
    </xdr:from>
    <xdr:ext cx="701040" cy="701040"/>
    <xdr:pic>
      <xdr:nvPicPr>
        <xdr:cNvPr id="110" name="Graphique 109" descr="Écran avec un remplissage uni">
          <a:hlinkClick xmlns:r="http://schemas.openxmlformats.org/officeDocument/2006/relationships" r:id="rId62"/>
          <a:extLst>
            <a:ext uri="{FF2B5EF4-FFF2-40B4-BE49-F238E27FC236}">
              <a16:creationId xmlns:a16="http://schemas.microsoft.com/office/drawing/2014/main" id="{B050842D-49AF-477A-997A-E4720EE8B3E1}"/>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43</xdr:row>
      <xdr:rowOff>685800</xdr:rowOff>
    </xdr:from>
    <xdr:ext cx="701040" cy="701040"/>
    <xdr:pic>
      <xdr:nvPicPr>
        <xdr:cNvPr id="111" name="Graphique 110" descr="Écran avec un remplissage uni">
          <a:hlinkClick xmlns:r="http://schemas.openxmlformats.org/officeDocument/2006/relationships" r:id="rId63"/>
          <a:extLst>
            <a:ext uri="{FF2B5EF4-FFF2-40B4-BE49-F238E27FC236}">
              <a16:creationId xmlns:a16="http://schemas.microsoft.com/office/drawing/2014/main" id="{2BE367F7-7CCA-4249-9943-8F2A89D7CBEA}"/>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45</xdr:row>
      <xdr:rowOff>685800</xdr:rowOff>
    </xdr:from>
    <xdr:ext cx="701040" cy="701040"/>
    <xdr:pic>
      <xdr:nvPicPr>
        <xdr:cNvPr id="112" name="Graphique 111" descr="Écran avec un remplissage uni">
          <a:hlinkClick xmlns:r="http://schemas.openxmlformats.org/officeDocument/2006/relationships" r:id="rId64"/>
          <a:extLst>
            <a:ext uri="{FF2B5EF4-FFF2-40B4-BE49-F238E27FC236}">
              <a16:creationId xmlns:a16="http://schemas.microsoft.com/office/drawing/2014/main" id="{C7971574-B212-4444-8F5A-2880581E629D}"/>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47</xdr:row>
      <xdr:rowOff>685800</xdr:rowOff>
    </xdr:from>
    <xdr:ext cx="701040" cy="701040"/>
    <xdr:pic>
      <xdr:nvPicPr>
        <xdr:cNvPr id="113" name="Graphique 112" descr="Écran avec un remplissage uni">
          <a:extLst>
            <a:ext uri="{FF2B5EF4-FFF2-40B4-BE49-F238E27FC236}">
              <a16:creationId xmlns:a16="http://schemas.microsoft.com/office/drawing/2014/main" id="{EA63B98E-830D-4271-BA2E-15C91E1E8DC1}"/>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twoCellAnchor editAs="oneCell">
    <xdr:from>
      <xdr:col>14</xdr:col>
      <xdr:colOff>0</xdr:colOff>
      <xdr:row>47</xdr:row>
      <xdr:rowOff>361949</xdr:rowOff>
    </xdr:from>
    <xdr:to>
      <xdr:col>16</xdr:col>
      <xdr:colOff>7620</xdr:colOff>
      <xdr:row>47</xdr:row>
      <xdr:rowOff>1390650</xdr:rowOff>
    </xdr:to>
    <xdr:pic>
      <xdr:nvPicPr>
        <xdr:cNvPr id="114" name="Image 113">
          <a:hlinkClick xmlns:r="http://schemas.openxmlformats.org/officeDocument/2006/relationships" r:id="rId65"/>
          <a:extLst>
            <a:ext uri="{FF2B5EF4-FFF2-40B4-BE49-F238E27FC236}">
              <a16:creationId xmlns:a16="http://schemas.microsoft.com/office/drawing/2014/main" id="{9C0C9D0B-20E4-6247-FB67-960CD5E48807}"/>
            </a:ext>
          </a:extLst>
        </xdr:cNvPr>
        <xdr:cNvPicPr>
          <a:picLocks noChangeAspect="1" noChangeArrowheads="1"/>
        </xdr:cNvPicPr>
      </xdr:nvPicPr>
      <xdr:blipFill rotWithShape="1">
        <a:blip xmlns:r="http://schemas.openxmlformats.org/officeDocument/2006/relationships" r:embed="rId66">
          <a:extLst>
            <a:ext uri="{28A0092B-C50C-407E-A947-70E740481C1C}">
              <a14:useLocalDpi xmlns:a14="http://schemas.microsoft.com/office/drawing/2010/main" val="0"/>
            </a:ext>
          </a:extLst>
        </a:blip>
        <a:srcRect t="25397" b="27313"/>
        <a:stretch/>
      </xdr:blipFill>
      <xdr:spPr bwMode="auto">
        <a:xfrm>
          <a:off x="22726650" y="51206399"/>
          <a:ext cx="1569720" cy="1028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14</xdr:col>
      <xdr:colOff>441960</xdr:colOff>
      <xdr:row>51</xdr:row>
      <xdr:rowOff>685800</xdr:rowOff>
    </xdr:from>
    <xdr:ext cx="701040" cy="701040"/>
    <xdr:pic>
      <xdr:nvPicPr>
        <xdr:cNvPr id="115" name="Graphique 114" descr="Écran avec un remplissage uni">
          <a:hlinkClick xmlns:r="http://schemas.openxmlformats.org/officeDocument/2006/relationships" r:id="rId67"/>
          <a:extLst>
            <a:ext uri="{FF2B5EF4-FFF2-40B4-BE49-F238E27FC236}">
              <a16:creationId xmlns:a16="http://schemas.microsoft.com/office/drawing/2014/main" id="{A5BE9C1A-2FB9-4802-888B-26B5E2B7195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49</xdr:row>
      <xdr:rowOff>685800</xdr:rowOff>
    </xdr:from>
    <xdr:ext cx="701040" cy="701040"/>
    <xdr:pic>
      <xdr:nvPicPr>
        <xdr:cNvPr id="116" name="Graphique 115" descr="Écran avec un remplissage uni">
          <a:hlinkClick xmlns:r="http://schemas.openxmlformats.org/officeDocument/2006/relationships" r:id="rId68"/>
          <a:extLst>
            <a:ext uri="{FF2B5EF4-FFF2-40B4-BE49-F238E27FC236}">
              <a16:creationId xmlns:a16="http://schemas.microsoft.com/office/drawing/2014/main" id="{8BBCBD25-82A5-4664-9B21-E0D2ED21FE8F}"/>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53</xdr:row>
      <xdr:rowOff>685800</xdr:rowOff>
    </xdr:from>
    <xdr:ext cx="701040" cy="701040"/>
    <xdr:pic>
      <xdr:nvPicPr>
        <xdr:cNvPr id="117" name="Graphique 116" descr="Écran avec un remplissage uni">
          <a:hlinkClick xmlns:r="http://schemas.openxmlformats.org/officeDocument/2006/relationships" r:id="rId54"/>
          <a:extLst>
            <a:ext uri="{FF2B5EF4-FFF2-40B4-BE49-F238E27FC236}">
              <a16:creationId xmlns:a16="http://schemas.microsoft.com/office/drawing/2014/main" id="{1ADBAB32-8E07-405B-B935-CDA850DAF667}"/>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55</xdr:row>
      <xdr:rowOff>685800</xdr:rowOff>
    </xdr:from>
    <xdr:ext cx="701040" cy="701040"/>
    <xdr:pic>
      <xdr:nvPicPr>
        <xdr:cNvPr id="118" name="Graphique 117" descr="Écran avec un remplissage uni">
          <a:hlinkClick xmlns:r="http://schemas.openxmlformats.org/officeDocument/2006/relationships" r:id="rId69"/>
          <a:extLst>
            <a:ext uri="{FF2B5EF4-FFF2-40B4-BE49-F238E27FC236}">
              <a16:creationId xmlns:a16="http://schemas.microsoft.com/office/drawing/2014/main" id="{61EEF077-5767-4D34-8BE6-25D2B29F0864}"/>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441960</xdr:colOff>
      <xdr:row>57</xdr:row>
      <xdr:rowOff>685800</xdr:rowOff>
    </xdr:from>
    <xdr:ext cx="701040" cy="701040"/>
    <xdr:pic>
      <xdr:nvPicPr>
        <xdr:cNvPr id="119" name="Graphique 118" descr="Écran avec un remplissage uni">
          <a:hlinkClick xmlns:r="http://schemas.openxmlformats.org/officeDocument/2006/relationships" r:id="rId70"/>
          <a:extLst>
            <a:ext uri="{FF2B5EF4-FFF2-40B4-BE49-F238E27FC236}">
              <a16:creationId xmlns:a16="http://schemas.microsoft.com/office/drawing/2014/main" id="{F3259F2C-0983-4FED-973A-FD1A056900BB}"/>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twoCellAnchor editAs="oneCell">
    <xdr:from>
      <xdr:col>2</xdr:col>
      <xdr:colOff>716279</xdr:colOff>
      <xdr:row>31</xdr:row>
      <xdr:rowOff>1356360</xdr:rowOff>
    </xdr:from>
    <xdr:to>
      <xdr:col>2</xdr:col>
      <xdr:colOff>1585300</xdr:colOff>
      <xdr:row>32</xdr:row>
      <xdr:rowOff>381000</xdr:rowOff>
    </xdr:to>
    <xdr:pic>
      <xdr:nvPicPr>
        <xdr:cNvPr id="4" name="Picture 4" descr="Le drapeau européen.">
          <a:extLst>
            <a:ext uri="{FF2B5EF4-FFF2-40B4-BE49-F238E27FC236}">
              <a16:creationId xmlns:a16="http://schemas.microsoft.com/office/drawing/2014/main" id="{91D90A3C-591C-4425-B2BF-03356EF80F90}"/>
            </a:ext>
          </a:extLst>
        </xdr:cNvPr>
        <xdr:cNvPicPr>
          <a:picLocks noChangeAspect="1" noChangeArrowheads="1"/>
        </xdr:cNvPicPr>
      </xdr:nvPicPr>
      <xdr:blipFill>
        <a:blip xmlns:r="http://schemas.openxmlformats.org/officeDocument/2006/relationships" r:embed="rId71" cstate="email">
          <a:extLst>
            <a:ext uri="{28A0092B-C50C-407E-A947-70E740481C1C}">
              <a14:useLocalDpi xmlns:a14="http://schemas.microsoft.com/office/drawing/2010/main" val="0"/>
            </a:ext>
          </a:extLst>
        </a:blip>
        <a:srcRect/>
        <a:stretch>
          <a:fillRect/>
        </a:stretch>
      </xdr:blipFill>
      <xdr:spPr bwMode="auto">
        <a:xfrm>
          <a:off x="2529839" y="21762720"/>
          <a:ext cx="869021" cy="57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716280</xdr:colOff>
      <xdr:row>34</xdr:row>
      <xdr:rowOff>1600200</xdr:rowOff>
    </xdr:from>
    <xdr:to>
      <xdr:col>2</xdr:col>
      <xdr:colOff>1585301</xdr:colOff>
      <xdr:row>35</xdr:row>
      <xdr:rowOff>533400</xdr:rowOff>
    </xdr:to>
    <xdr:pic>
      <xdr:nvPicPr>
        <xdr:cNvPr id="20" name="Picture 4" descr="Le drapeau européen.">
          <a:extLst>
            <a:ext uri="{FF2B5EF4-FFF2-40B4-BE49-F238E27FC236}">
              <a16:creationId xmlns:a16="http://schemas.microsoft.com/office/drawing/2014/main" id="{80381077-7D9B-4FB1-87F8-75B3A141DAD8}"/>
            </a:ext>
          </a:extLst>
        </xdr:cNvPr>
        <xdr:cNvPicPr>
          <a:picLocks noChangeAspect="1" noChangeArrowheads="1"/>
        </xdr:cNvPicPr>
      </xdr:nvPicPr>
      <xdr:blipFill>
        <a:blip xmlns:r="http://schemas.openxmlformats.org/officeDocument/2006/relationships" r:embed="rId71" cstate="email">
          <a:extLst>
            <a:ext uri="{28A0092B-C50C-407E-A947-70E740481C1C}">
              <a14:useLocalDpi xmlns:a14="http://schemas.microsoft.com/office/drawing/2010/main" val="0"/>
            </a:ext>
          </a:extLst>
        </a:blip>
        <a:srcRect/>
        <a:stretch>
          <a:fillRect/>
        </a:stretch>
      </xdr:blipFill>
      <xdr:spPr bwMode="auto">
        <a:xfrm>
          <a:off x="2529840" y="27218640"/>
          <a:ext cx="869021" cy="57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777240</xdr:colOff>
      <xdr:row>38</xdr:row>
      <xdr:rowOff>1813560</xdr:rowOff>
    </xdr:from>
    <xdr:to>
      <xdr:col>2</xdr:col>
      <xdr:colOff>1646261</xdr:colOff>
      <xdr:row>39</xdr:row>
      <xdr:rowOff>365760</xdr:rowOff>
    </xdr:to>
    <xdr:pic>
      <xdr:nvPicPr>
        <xdr:cNvPr id="21" name="Picture 4" descr="Le drapeau européen.">
          <a:extLst>
            <a:ext uri="{FF2B5EF4-FFF2-40B4-BE49-F238E27FC236}">
              <a16:creationId xmlns:a16="http://schemas.microsoft.com/office/drawing/2014/main" id="{021DC070-82E2-4368-AEC8-AE37254D0281}"/>
            </a:ext>
          </a:extLst>
        </xdr:cNvPr>
        <xdr:cNvPicPr>
          <a:picLocks noChangeAspect="1" noChangeArrowheads="1"/>
        </xdr:cNvPicPr>
      </xdr:nvPicPr>
      <xdr:blipFill>
        <a:blip xmlns:r="http://schemas.openxmlformats.org/officeDocument/2006/relationships" r:embed="rId71" cstate="email">
          <a:extLst>
            <a:ext uri="{28A0092B-C50C-407E-A947-70E740481C1C}">
              <a14:useLocalDpi xmlns:a14="http://schemas.microsoft.com/office/drawing/2010/main" val="0"/>
            </a:ext>
          </a:extLst>
        </a:blip>
        <a:srcRect/>
        <a:stretch>
          <a:fillRect/>
        </a:stretch>
      </xdr:blipFill>
      <xdr:spPr bwMode="auto">
        <a:xfrm>
          <a:off x="2590800" y="34716720"/>
          <a:ext cx="869021" cy="57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1676400</xdr:colOff>
      <xdr:row>61</xdr:row>
      <xdr:rowOff>30480</xdr:rowOff>
    </xdr:from>
    <xdr:to>
      <xdr:col>3</xdr:col>
      <xdr:colOff>2545421</xdr:colOff>
      <xdr:row>62</xdr:row>
      <xdr:rowOff>30480</xdr:rowOff>
    </xdr:to>
    <xdr:pic>
      <xdr:nvPicPr>
        <xdr:cNvPr id="22" name="Picture 4" descr="Le drapeau européen.">
          <a:extLst>
            <a:ext uri="{FF2B5EF4-FFF2-40B4-BE49-F238E27FC236}">
              <a16:creationId xmlns:a16="http://schemas.microsoft.com/office/drawing/2014/main" id="{31BB1CFD-B53E-4736-802B-8AC071181C17}"/>
            </a:ext>
          </a:extLst>
        </xdr:cNvPr>
        <xdr:cNvPicPr>
          <a:picLocks noChangeAspect="1" noChangeArrowheads="1"/>
        </xdr:cNvPicPr>
      </xdr:nvPicPr>
      <xdr:blipFill>
        <a:blip xmlns:r="http://schemas.openxmlformats.org/officeDocument/2006/relationships" r:embed="rId71" cstate="email">
          <a:extLst>
            <a:ext uri="{28A0092B-C50C-407E-A947-70E740481C1C}">
              <a14:useLocalDpi xmlns:a14="http://schemas.microsoft.com/office/drawing/2010/main" val="0"/>
            </a:ext>
          </a:extLst>
        </a:blip>
        <a:srcRect/>
        <a:stretch>
          <a:fillRect/>
        </a:stretch>
      </xdr:blipFill>
      <xdr:spPr bwMode="auto">
        <a:xfrm>
          <a:off x="5867400" y="74020680"/>
          <a:ext cx="869021" cy="57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116096</xdr:colOff>
      <xdr:row>14</xdr:row>
      <xdr:rowOff>258183</xdr:rowOff>
    </xdr:from>
    <xdr:to>
      <xdr:col>13</xdr:col>
      <xdr:colOff>710329</xdr:colOff>
      <xdr:row>14</xdr:row>
      <xdr:rowOff>654183</xdr:rowOff>
    </xdr:to>
    <xdr:pic>
      <xdr:nvPicPr>
        <xdr:cNvPr id="18" name="Picture 4" descr="Le drapeau européen.">
          <a:extLst>
            <a:ext uri="{FF2B5EF4-FFF2-40B4-BE49-F238E27FC236}">
              <a16:creationId xmlns:a16="http://schemas.microsoft.com/office/drawing/2014/main" id="{35B1205B-6F17-4664-A71F-96AEF0BBD8B4}"/>
            </a:ext>
          </a:extLst>
        </xdr:cNvPr>
        <xdr:cNvPicPr>
          <a:picLocks noChangeAspect="1" noChangeArrowheads="1"/>
        </xdr:cNvPicPr>
      </xdr:nvPicPr>
      <xdr:blipFill>
        <a:blip xmlns:r="http://schemas.openxmlformats.org/officeDocument/2006/relationships" r:embed="rId71" cstate="email">
          <a:extLst>
            <a:ext uri="{28A0092B-C50C-407E-A947-70E740481C1C}">
              <a14:useLocalDpi xmlns:a14="http://schemas.microsoft.com/office/drawing/2010/main" val="0"/>
            </a:ext>
          </a:extLst>
        </a:blip>
        <a:srcRect/>
        <a:stretch>
          <a:fillRect/>
        </a:stretch>
      </xdr:blipFill>
      <xdr:spPr bwMode="auto">
        <a:xfrm>
          <a:off x="22774390" y="9346154"/>
          <a:ext cx="594233" cy="39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10</xdr:col>
      <xdr:colOff>153386</xdr:colOff>
      <xdr:row>16</xdr:row>
      <xdr:rowOff>149374</xdr:rowOff>
    </xdr:from>
    <xdr:ext cx="792000" cy="690866"/>
    <xdr:pic>
      <xdr:nvPicPr>
        <xdr:cNvPr id="2" name="Image 1">
          <a:extLst>
            <a:ext uri="{FF2B5EF4-FFF2-40B4-BE49-F238E27FC236}">
              <a16:creationId xmlns:a16="http://schemas.microsoft.com/office/drawing/2014/main" id="{34D91131-B294-46E1-9D43-69B41E6A2A5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61271" b="9660"/>
        <a:stretch/>
      </xdr:blipFill>
      <xdr:spPr>
        <a:xfrm>
          <a:off x="20805141" y="11377211"/>
          <a:ext cx="792000" cy="690866"/>
        </a:xfrm>
        <a:prstGeom prst="rect">
          <a:avLst/>
        </a:prstGeom>
      </xdr:spPr>
    </xdr:pic>
    <xdr:clientData/>
  </xdr:oneCellAnchor>
  <xdr:oneCellAnchor>
    <xdr:from>
      <xdr:col>11</xdr:col>
      <xdr:colOff>247164</xdr:colOff>
      <xdr:row>16</xdr:row>
      <xdr:rowOff>152204</xdr:rowOff>
    </xdr:from>
    <xdr:ext cx="720000" cy="688888"/>
    <xdr:pic>
      <xdr:nvPicPr>
        <xdr:cNvPr id="3" name="Image 2">
          <a:extLst>
            <a:ext uri="{FF2B5EF4-FFF2-40B4-BE49-F238E27FC236}">
              <a16:creationId xmlns:a16="http://schemas.microsoft.com/office/drawing/2014/main" id="{BA2253CE-974D-45BE-920A-1C863FCC0A1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650" r="66667" b="21019"/>
        <a:stretch/>
      </xdr:blipFill>
      <xdr:spPr>
        <a:xfrm>
          <a:off x="22127450" y="11380041"/>
          <a:ext cx="720000" cy="688888"/>
        </a:xfrm>
        <a:prstGeom prst="rect">
          <a:avLst/>
        </a:prstGeom>
      </xdr:spPr>
    </xdr:pic>
    <xdr:clientData/>
  </xdr:oneCellAnchor>
  <xdr:oneCellAnchor>
    <xdr:from>
      <xdr:col>1</xdr:col>
      <xdr:colOff>1846653</xdr:colOff>
      <xdr:row>0</xdr:row>
      <xdr:rowOff>221179</xdr:rowOff>
    </xdr:from>
    <xdr:ext cx="11448199" cy="1469954"/>
    <xdr:sp macro="" textlink="">
      <xdr:nvSpPr>
        <xdr:cNvPr id="16" name="Rectangle 15">
          <a:extLst>
            <a:ext uri="{FF2B5EF4-FFF2-40B4-BE49-F238E27FC236}">
              <a16:creationId xmlns:a16="http://schemas.microsoft.com/office/drawing/2014/main" id="{0FA43A0C-2647-B289-718F-411A2D6009C4}"/>
            </a:ext>
          </a:extLst>
        </xdr:cNvPr>
        <xdr:cNvSpPr/>
      </xdr:nvSpPr>
      <xdr:spPr>
        <a:xfrm>
          <a:off x="3227778" y="221179"/>
          <a:ext cx="11448199" cy="1469954"/>
        </a:xfrm>
        <a:prstGeom prst="rect">
          <a:avLst/>
        </a:prstGeom>
        <a:noFill/>
      </xdr:spPr>
      <xdr:txBody>
        <a:bodyPr wrap="none" lIns="91440" tIns="45720" rIns="91440" bIns="45720">
          <a:spAutoFit/>
        </a:bodyPr>
        <a:lstStyle/>
        <a:p>
          <a:pPr algn="ctr"/>
          <a:r>
            <a:rPr lang="fr-FR" sz="8800" b="1" cap="none" spc="50">
              <a:ln w="9525" cmpd="sng">
                <a:solidFill>
                  <a:srgbClr val="FF0000"/>
                </a:solidFill>
                <a:prstDash val="solid"/>
              </a:ln>
              <a:solidFill>
                <a:srgbClr val="70AD47">
                  <a:tint val="1000"/>
                </a:srgbClr>
              </a:solidFill>
              <a:effectLst/>
            </a:rPr>
            <a:t>Synthèse de l'allocation</a:t>
          </a:r>
        </a:p>
      </xdr:txBody>
    </xdr:sp>
    <xdr:clientData/>
  </xdr:oneCellAnchor>
  <xdr:oneCellAnchor>
    <xdr:from>
      <xdr:col>1</xdr:col>
      <xdr:colOff>1820185</xdr:colOff>
      <xdr:row>0</xdr:row>
      <xdr:rowOff>1315037</xdr:rowOff>
    </xdr:from>
    <xdr:ext cx="7437742" cy="1469954"/>
    <xdr:sp macro="" textlink="">
      <xdr:nvSpPr>
        <xdr:cNvPr id="17" name="Rectangle 16">
          <a:extLst>
            <a:ext uri="{FF2B5EF4-FFF2-40B4-BE49-F238E27FC236}">
              <a16:creationId xmlns:a16="http://schemas.microsoft.com/office/drawing/2014/main" id="{788A71AF-11E8-4DC9-8392-71007EA14F0E}"/>
            </a:ext>
          </a:extLst>
        </xdr:cNvPr>
        <xdr:cNvSpPr/>
      </xdr:nvSpPr>
      <xdr:spPr>
        <a:xfrm>
          <a:off x="3246493" y="1315037"/>
          <a:ext cx="7437742" cy="1469954"/>
        </a:xfrm>
        <a:prstGeom prst="rect">
          <a:avLst/>
        </a:prstGeom>
        <a:noFill/>
      </xdr:spPr>
      <xdr:txBody>
        <a:bodyPr wrap="none" lIns="91440" tIns="45720" rIns="91440" bIns="45720">
          <a:spAutoFit/>
        </a:bodyPr>
        <a:lstStyle/>
        <a:p>
          <a:pPr algn="ctr"/>
          <a:r>
            <a:rPr lang="fr-FR" sz="8800" b="1" cap="none" spc="50">
              <a:ln w="9525" cmpd="sng">
                <a:solidFill>
                  <a:srgbClr val="FF0000"/>
                </a:solidFill>
                <a:prstDash val="solid"/>
              </a:ln>
              <a:solidFill>
                <a:srgbClr val="FF0000"/>
              </a:solidFill>
              <a:effectLst/>
            </a:rPr>
            <a:t>des</a:t>
          </a:r>
          <a:r>
            <a:rPr lang="fr-FR" sz="8800" b="1" cap="none" spc="50" baseline="0">
              <a:ln w="9525" cmpd="sng">
                <a:solidFill>
                  <a:srgbClr val="FF0000"/>
                </a:solidFill>
                <a:prstDash val="solid"/>
              </a:ln>
              <a:solidFill>
                <a:srgbClr val="FF0000"/>
              </a:solidFill>
              <a:effectLst/>
            </a:rPr>
            <a:t> fonds levés</a:t>
          </a:r>
          <a:endParaRPr lang="fr-FR" sz="8800" b="1" cap="none" spc="50">
            <a:ln w="9525" cmpd="sng">
              <a:solidFill>
                <a:srgbClr val="FF0000"/>
              </a:solidFill>
              <a:prstDash val="solid"/>
            </a:ln>
            <a:solidFill>
              <a:srgbClr val="FF0000"/>
            </a:solidFill>
            <a:effectLst/>
          </a:endParaRPr>
        </a:p>
      </xdr:txBody>
    </xdr:sp>
    <xdr:clientData/>
  </xdr:oneCellAnchor>
  <xdr:twoCellAnchor editAs="oneCell">
    <xdr:from>
      <xdr:col>0</xdr:col>
      <xdr:colOff>463591</xdr:colOff>
      <xdr:row>17</xdr:row>
      <xdr:rowOff>150225</xdr:rowOff>
    </xdr:from>
    <xdr:to>
      <xdr:col>0</xdr:col>
      <xdr:colOff>1127619</xdr:colOff>
      <xdr:row>18</xdr:row>
      <xdr:rowOff>0</xdr:rowOff>
    </xdr:to>
    <xdr:pic>
      <xdr:nvPicPr>
        <xdr:cNvPr id="21" name="Graphique 20" descr="Pile avec un remplissage uni">
          <a:extLst>
            <a:ext uri="{FF2B5EF4-FFF2-40B4-BE49-F238E27FC236}">
              <a16:creationId xmlns:a16="http://schemas.microsoft.com/office/drawing/2014/main" id="{80744306-28E0-9DC1-C1CC-00EA3C2EDE3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3591" y="12586065"/>
          <a:ext cx="664028" cy="659674"/>
        </a:xfrm>
        <a:prstGeom prst="rect">
          <a:avLst/>
        </a:prstGeom>
      </xdr:spPr>
    </xdr:pic>
    <xdr:clientData/>
  </xdr:twoCellAnchor>
  <xdr:twoCellAnchor editAs="oneCell">
    <xdr:from>
      <xdr:col>0</xdr:col>
      <xdr:colOff>426579</xdr:colOff>
      <xdr:row>26</xdr:row>
      <xdr:rowOff>1336041</xdr:rowOff>
    </xdr:from>
    <xdr:to>
      <xdr:col>0</xdr:col>
      <xdr:colOff>1207900</xdr:colOff>
      <xdr:row>27</xdr:row>
      <xdr:rowOff>748923</xdr:rowOff>
    </xdr:to>
    <xdr:pic>
      <xdr:nvPicPr>
        <xdr:cNvPr id="23" name="Graphique 22" descr="Voiture électrique avec un remplissage uni">
          <a:extLst>
            <a:ext uri="{FF2B5EF4-FFF2-40B4-BE49-F238E27FC236}">
              <a16:creationId xmlns:a16="http://schemas.microsoft.com/office/drawing/2014/main" id="{A075C01E-FCC1-3B9E-9685-3751070146B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26579" y="21833841"/>
          <a:ext cx="781321" cy="751839"/>
        </a:xfrm>
        <a:prstGeom prst="rect">
          <a:avLst/>
        </a:prstGeom>
      </xdr:spPr>
    </xdr:pic>
    <xdr:clientData/>
  </xdr:twoCellAnchor>
  <xdr:twoCellAnchor editAs="oneCell">
    <xdr:from>
      <xdr:col>0</xdr:col>
      <xdr:colOff>493707</xdr:colOff>
      <xdr:row>31</xdr:row>
      <xdr:rowOff>52251</xdr:rowOff>
    </xdr:from>
    <xdr:to>
      <xdr:col>0</xdr:col>
      <xdr:colOff>1157734</xdr:colOff>
      <xdr:row>31</xdr:row>
      <xdr:rowOff>716278</xdr:rowOff>
    </xdr:to>
    <xdr:pic>
      <xdr:nvPicPr>
        <xdr:cNvPr id="25" name="Graphique 24" descr="Usine avec un remplissage uni">
          <a:extLst>
            <a:ext uri="{FF2B5EF4-FFF2-40B4-BE49-F238E27FC236}">
              <a16:creationId xmlns:a16="http://schemas.microsoft.com/office/drawing/2014/main" id="{7B66CD30-3AB8-8382-41A6-1AF91845ADB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93707" y="15261771"/>
          <a:ext cx="664027" cy="664027"/>
        </a:xfrm>
        <a:prstGeom prst="rect">
          <a:avLst/>
        </a:prstGeom>
      </xdr:spPr>
    </xdr:pic>
    <xdr:clientData/>
  </xdr:twoCellAnchor>
  <xdr:twoCellAnchor editAs="oneCell">
    <xdr:from>
      <xdr:col>0</xdr:col>
      <xdr:colOff>443997</xdr:colOff>
      <xdr:row>22</xdr:row>
      <xdr:rowOff>152400</xdr:rowOff>
    </xdr:from>
    <xdr:to>
      <xdr:col>0</xdr:col>
      <xdr:colOff>1162454</xdr:colOff>
      <xdr:row>27</xdr:row>
      <xdr:rowOff>46654</xdr:rowOff>
    </xdr:to>
    <xdr:pic>
      <xdr:nvPicPr>
        <xdr:cNvPr id="27" name="Graphique 26" descr="Maison avec un remplissage uni">
          <a:extLst>
            <a:ext uri="{FF2B5EF4-FFF2-40B4-BE49-F238E27FC236}">
              <a16:creationId xmlns:a16="http://schemas.microsoft.com/office/drawing/2014/main" id="{E4DC0831-59A8-87E7-8529-D8C190DD6265}"/>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443997" y="13517880"/>
          <a:ext cx="718457" cy="718457"/>
        </a:xfrm>
        <a:prstGeom prst="rect">
          <a:avLst/>
        </a:prstGeom>
      </xdr:spPr>
    </xdr:pic>
    <xdr:clientData/>
  </xdr:twoCellAnchor>
  <xdr:twoCellAnchor editAs="oneCell">
    <xdr:from>
      <xdr:col>0</xdr:col>
      <xdr:colOff>512939</xdr:colOff>
      <xdr:row>34</xdr:row>
      <xdr:rowOff>23585</xdr:rowOff>
    </xdr:from>
    <xdr:to>
      <xdr:col>0</xdr:col>
      <xdr:colOff>1220511</xdr:colOff>
      <xdr:row>34</xdr:row>
      <xdr:rowOff>718456</xdr:rowOff>
    </xdr:to>
    <xdr:pic>
      <xdr:nvPicPr>
        <xdr:cNvPr id="29" name="Graphique 28" descr="Sécurité alimentaire avec un remplissage uni">
          <a:extLst>
            <a:ext uri="{FF2B5EF4-FFF2-40B4-BE49-F238E27FC236}">
              <a16:creationId xmlns:a16="http://schemas.microsoft.com/office/drawing/2014/main" id="{779B67DD-2E46-D154-619B-DB6628459A5A}"/>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512939" y="15995105"/>
          <a:ext cx="707572" cy="694871"/>
        </a:xfrm>
        <a:prstGeom prst="rect">
          <a:avLst/>
        </a:prstGeom>
      </xdr:spPr>
    </xdr:pic>
    <xdr:clientData/>
  </xdr:twoCellAnchor>
  <xdr:twoCellAnchor editAs="oneCell">
    <xdr:from>
      <xdr:col>0</xdr:col>
      <xdr:colOff>521283</xdr:colOff>
      <xdr:row>36</xdr:row>
      <xdr:rowOff>115386</xdr:rowOff>
    </xdr:from>
    <xdr:to>
      <xdr:col>0</xdr:col>
      <xdr:colOff>1212120</xdr:colOff>
      <xdr:row>36</xdr:row>
      <xdr:rowOff>777240</xdr:rowOff>
    </xdr:to>
    <xdr:pic>
      <xdr:nvPicPr>
        <xdr:cNvPr id="31" name="Graphique 30" descr="Informatique hébergé avec un remplissage uni">
          <a:extLst>
            <a:ext uri="{FF2B5EF4-FFF2-40B4-BE49-F238E27FC236}">
              <a16:creationId xmlns:a16="http://schemas.microsoft.com/office/drawing/2014/main" id="{5A94E11B-97BB-6565-49F2-2F2CC5FD87BB}"/>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521283" y="16848906"/>
          <a:ext cx="690837" cy="661854"/>
        </a:xfrm>
        <a:prstGeom prst="rect">
          <a:avLst/>
        </a:prstGeom>
      </xdr:spPr>
    </xdr:pic>
    <xdr:clientData/>
  </xdr:twoCellAnchor>
  <xdr:twoCellAnchor editAs="oneCell">
    <xdr:from>
      <xdr:col>0</xdr:col>
      <xdr:colOff>495293</xdr:colOff>
      <xdr:row>45</xdr:row>
      <xdr:rowOff>182880</xdr:rowOff>
    </xdr:from>
    <xdr:to>
      <xdr:col>0</xdr:col>
      <xdr:colOff>1159323</xdr:colOff>
      <xdr:row>46</xdr:row>
      <xdr:rowOff>0</xdr:rowOff>
    </xdr:to>
    <xdr:pic>
      <xdr:nvPicPr>
        <xdr:cNvPr id="33" name="Graphique 32" descr="Apprentissage des langues à distance avec un remplissage uni">
          <a:extLst>
            <a:ext uri="{FF2B5EF4-FFF2-40B4-BE49-F238E27FC236}">
              <a16:creationId xmlns:a16="http://schemas.microsoft.com/office/drawing/2014/main" id="{DDCBEBDB-1254-5F64-2E73-AC694A1BD43E}"/>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495293" y="19187160"/>
          <a:ext cx="664030" cy="655320"/>
        </a:xfrm>
        <a:prstGeom prst="rect">
          <a:avLst/>
        </a:prstGeom>
      </xdr:spPr>
    </xdr:pic>
    <xdr:clientData/>
  </xdr:twoCellAnchor>
  <xdr:twoCellAnchor editAs="oneCell">
    <xdr:from>
      <xdr:col>0</xdr:col>
      <xdr:colOff>507496</xdr:colOff>
      <xdr:row>48</xdr:row>
      <xdr:rowOff>93256</xdr:rowOff>
    </xdr:from>
    <xdr:to>
      <xdr:col>0</xdr:col>
      <xdr:colOff>1106211</xdr:colOff>
      <xdr:row>48</xdr:row>
      <xdr:rowOff>699796</xdr:rowOff>
    </xdr:to>
    <xdr:pic>
      <xdr:nvPicPr>
        <xdr:cNvPr id="35" name="Graphique 34" descr="Homme médecin avec un remplissage uni">
          <a:extLst>
            <a:ext uri="{FF2B5EF4-FFF2-40B4-BE49-F238E27FC236}">
              <a16:creationId xmlns:a16="http://schemas.microsoft.com/office/drawing/2014/main" id="{2D08E21F-F5F3-54BB-A2E8-7E1BED2F0104}"/>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507496" y="20159256"/>
          <a:ext cx="598715" cy="598715"/>
        </a:xfrm>
        <a:prstGeom prst="rect">
          <a:avLst/>
        </a:prstGeom>
      </xdr:spPr>
    </xdr:pic>
    <xdr:clientData/>
  </xdr:twoCellAnchor>
  <xdr:twoCellAnchor editAs="oneCell">
    <xdr:from>
      <xdr:col>0</xdr:col>
      <xdr:colOff>417871</xdr:colOff>
      <xdr:row>53</xdr:row>
      <xdr:rowOff>21772</xdr:rowOff>
    </xdr:from>
    <xdr:to>
      <xdr:col>0</xdr:col>
      <xdr:colOff>1136329</xdr:colOff>
      <xdr:row>53</xdr:row>
      <xdr:rowOff>716280</xdr:rowOff>
    </xdr:to>
    <xdr:pic>
      <xdr:nvPicPr>
        <xdr:cNvPr id="37" name="Graphique 36" descr="Main ouverte avec une plante avec un remplissage uni">
          <a:extLst>
            <a:ext uri="{FF2B5EF4-FFF2-40B4-BE49-F238E27FC236}">
              <a16:creationId xmlns:a16="http://schemas.microsoft.com/office/drawing/2014/main" id="{73862798-4E3F-9A5F-5733-B47BFC4EC883}"/>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417871" y="39127612"/>
          <a:ext cx="718458" cy="694508"/>
        </a:xfrm>
        <a:prstGeom prst="rect">
          <a:avLst/>
        </a:prstGeom>
      </xdr:spPr>
    </xdr:pic>
    <xdr:clientData/>
  </xdr:twoCellAnchor>
  <xdr:twoCellAnchor editAs="oneCell">
    <xdr:from>
      <xdr:col>0</xdr:col>
      <xdr:colOff>443272</xdr:colOff>
      <xdr:row>38</xdr:row>
      <xdr:rowOff>91440</xdr:rowOff>
    </xdr:from>
    <xdr:to>
      <xdr:col>0</xdr:col>
      <xdr:colOff>1089883</xdr:colOff>
      <xdr:row>38</xdr:row>
      <xdr:rowOff>661437</xdr:rowOff>
    </xdr:to>
    <xdr:pic>
      <xdr:nvPicPr>
        <xdr:cNvPr id="39" name="Graphique 38" descr="Routeur sans fil avec un remplissage uni">
          <a:extLst>
            <a:ext uri="{FF2B5EF4-FFF2-40B4-BE49-F238E27FC236}">
              <a16:creationId xmlns:a16="http://schemas.microsoft.com/office/drawing/2014/main" id="{221D493F-384E-B4B3-4E65-0C2B97EBE7CE}"/>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443272" y="17693640"/>
          <a:ext cx="646611" cy="569997"/>
        </a:xfrm>
        <a:prstGeom prst="rect">
          <a:avLst/>
        </a:prstGeom>
      </xdr:spPr>
    </xdr:pic>
    <xdr:clientData/>
  </xdr:twoCellAnchor>
  <xdr:twoCellAnchor>
    <xdr:from>
      <xdr:col>10</xdr:col>
      <xdr:colOff>1066596</xdr:colOff>
      <xdr:row>2</xdr:row>
      <xdr:rowOff>229473</xdr:rowOff>
    </xdr:from>
    <xdr:to>
      <xdr:col>18</xdr:col>
      <xdr:colOff>767314</xdr:colOff>
      <xdr:row>14</xdr:row>
      <xdr:rowOff>478422</xdr:rowOff>
    </xdr:to>
    <xdr:graphicFrame macro="">
      <xdr:nvGraphicFramePr>
        <xdr:cNvPr id="4" name="Graphique 3">
          <a:extLst>
            <a:ext uri="{FF2B5EF4-FFF2-40B4-BE49-F238E27FC236}">
              <a16:creationId xmlns:a16="http://schemas.microsoft.com/office/drawing/2014/main" id="{35C526EB-A403-4D1D-AF4E-F6C4C646BF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11</xdr:col>
      <xdr:colOff>605700</xdr:colOff>
      <xdr:row>0</xdr:row>
      <xdr:rowOff>1887682</xdr:rowOff>
    </xdr:from>
    <xdr:to>
      <xdr:col>17</xdr:col>
      <xdr:colOff>757877</xdr:colOff>
      <xdr:row>2</xdr:row>
      <xdr:rowOff>47625</xdr:rowOff>
    </xdr:to>
    <xdr:sp macro="" textlink="">
      <xdr:nvSpPr>
        <xdr:cNvPr id="7" name="ZoneTexte 6">
          <a:extLst>
            <a:ext uri="{FF2B5EF4-FFF2-40B4-BE49-F238E27FC236}">
              <a16:creationId xmlns:a16="http://schemas.microsoft.com/office/drawing/2014/main" id="{D599657F-4849-4DCE-AF23-F22552CACCA3}"/>
            </a:ext>
          </a:extLst>
        </xdr:cNvPr>
        <xdr:cNvSpPr txBox="1"/>
      </xdr:nvSpPr>
      <xdr:spPr>
        <a:xfrm>
          <a:off x="21941700" y="1887682"/>
          <a:ext cx="7414990" cy="1350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fr-FR" sz="3600" b="1" i="0" baseline="0">
              <a:solidFill>
                <a:srgbClr val="FF0000"/>
              </a:solidFill>
              <a:effectLst/>
              <a:latin typeface="+mn-lt"/>
              <a:ea typeface="+mn-ea"/>
              <a:cs typeface="+mn-cs"/>
            </a:rPr>
            <a:t>Répartition du montant total investi par catégorie d'actif</a:t>
          </a:r>
          <a:endParaRPr lang="fr-FR" sz="3600">
            <a:solidFill>
              <a:srgbClr val="FF0000"/>
            </a:solidFill>
            <a:effectLst/>
          </a:endParaRPr>
        </a:p>
      </xdr:txBody>
    </xdr:sp>
    <xdr:clientData/>
  </xdr:twoCellAnchor>
  <xdr:oneCellAnchor>
    <xdr:from>
      <xdr:col>15</xdr:col>
      <xdr:colOff>554037</xdr:colOff>
      <xdr:row>27</xdr:row>
      <xdr:rowOff>238120</xdr:rowOff>
    </xdr:from>
    <xdr:ext cx="3148041" cy="4099840"/>
    <xdr:sp macro="" textlink="">
      <xdr:nvSpPr>
        <xdr:cNvPr id="8" name="Rectangle 7">
          <a:extLst>
            <a:ext uri="{FF2B5EF4-FFF2-40B4-BE49-F238E27FC236}">
              <a16:creationId xmlns:a16="http://schemas.microsoft.com/office/drawing/2014/main" id="{060C5CBB-B466-4735-96AE-F6E33AEBD162}"/>
            </a:ext>
          </a:extLst>
        </xdr:cNvPr>
        <xdr:cNvSpPr/>
      </xdr:nvSpPr>
      <xdr:spPr>
        <a:xfrm>
          <a:off x="26723975" y="14597058"/>
          <a:ext cx="3148041" cy="4099840"/>
        </a:xfrm>
        <a:prstGeom prst="rect">
          <a:avLst/>
        </a:prstGeom>
        <a:noFill/>
      </xdr:spPr>
      <xdr:txBody>
        <a:bodyPr wrap="none" lIns="91440" tIns="45720" rIns="91440" bIns="45720">
          <a:spAutoFit/>
        </a:bodyPr>
        <a:lstStyle/>
        <a:p>
          <a:pPr algn="r"/>
          <a:r>
            <a:rPr lang="fr-FR" sz="8000" b="1" cap="none" spc="50">
              <a:ln w="9525" cmpd="sng">
                <a:solidFill>
                  <a:srgbClr val="FF0000"/>
                </a:solidFill>
                <a:prstDash val="solid"/>
              </a:ln>
              <a:solidFill>
                <a:srgbClr val="FF0000"/>
              </a:solidFill>
              <a:effectLst/>
            </a:rPr>
            <a:t>122</a:t>
          </a:r>
        </a:p>
        <a:p>
          <a:pPr algn="r"/>
          <a:r>
            <a:rPr lang="fr-FR" sz="4800" b="1" cap="none" spc="50">
              <a:ln w="9525" cmpd="sng">
                <a:solidFill>
                  <a:srgbClr val="FF0000"/>
                </a:solidFill>
                <a:prstDash val="solid"/>
              </a:ln>
              <a:solidFill>
                <a:srgbClr val="FF0000"/>
              </a:solidFill>
              <a:effectLst/>
            </a:rPr>
            <a:t>projets soit</a:t>
          </a:r>
        </a:p>
        <a:p>
          <a:pPr algn="r"/>
          <a:r>
            <a:rPr lang="fr-FR" sz="8000" b="1" cap="none" spc="50">
              <a:ln w="9525" cmpd="sng">
                <a:solidFill>
                  <a:srgbClr val="FF0000"/>
                </a:solidFill>
                <a:prstDash val="solid"/>
              </a:ln>
              <a:solidFill>
                <a:srgbClr val="FF0000"/>
              </a:solidFill>
              <a:effectLst/>
            </a:rPr>
            <a:t>2,2 </a:t>
          </a:r>
          <a:r>
            <a:rPr lang="fr-FR" sz="5400" b="1" cap="none" spc="50">
              <a:ln w="9525" cmpd="sng">
                <a:solidFill>
                  <a:srgbClr val="FF0000"/>
                </a:solidFill>
                <a:prstDash val="solid"/>
              </a:ln>
              <a:solidFill>
                <a:srgbClr val="FF0000"/>
              </a:solidFill>
              <a:effectLst/>
              <a:latin typeface="+mn-lt"/>
              <a:ea typeface="+mn-ea"/>
              <a:cs typeface="+mn-cs"/>
            </a:rPr>
            <a:t>Md€</a:t>
          </a:r>
          <a:endParaRPr lang="fr-FR" sz="6600" b="1" cap="none" spc="50">
            <a:ln w="9525" cmpd="sng">
              <a:solidFill>
                <a:srgbClr val="FF0000"/>
              </a:solidFill>
              <a:prstDash val="solid"/>
            </a:ln>
            <a:solidFill>
              <a:srgbClr val="FF0000"/>
            </a:solidFill>
            <a:effectLst/>
            <a:latin typeface="+mn-lt"/>
            <a:ea typeface="+mn-ea"/>
            <a:cs typeface="+mn-cs"/>
          </a:endParaRPr>
        </a:p>
        <a:p>
          <a:pPr algn="r"/>
          <a:r>
            <a:rPr lang="fr-FR" sz="4800" b="1" cap="none" spc="50">
              <a:ln w="9525" cmpd="sng">
                <a:solidFill>
                  <a:srgbClr val="FF0000"/>
                </a:solidFill>
                <a:prstDash val="solid"/>
              </a:ln>
              <a:solidFill>
                <a:srgbClr val="FF0000"/>
              </a:solidFill>
              <a:effectLst/>
              <a:latin typeface="+mn-lt"/>
              <a:ea typeface="+mn-ea"/>
              <a:cs typeface="+mn-cs"/>
            </a:rPr>
            <a:t>investis </a:t>
          </a:r>
        </a:p>
      </xdr:txBody>
    </xdr:sp>
    <xdr:clientData/>
  </xdr:oneCellAnchor>
  <xdr:twoCellAnchor>
    <xdr:from>
      <xdr:col>11</xdr:col>
      <xdr:colOff>629951</xdr:colOff>
      <xdr:row>16</xdr:row>
      <xdr:rowOff>935180</xdr:rowOff>
    </xdr:from>
    <xdr:to>
      <xdr:col>15</xdr:col>
      <xdr:colOff>3</xdr:colOff>
      <xdr:row>57</xdr:row>
      <xdr:rowOff>138545</xdr:rowOff>
    </xdr:to>
    <xdr:graphicFrame macro="">
      <xdr:nvGraphicFramePr>
        <xdr:cNvPr id="11" name="Graphique 10">
          <a:extLst>
            <a:ext uri="{FF2B5EF4-FFF2-40B4-BE49-F238E27FC236}">
              <a16:creationId xmlns:a16="http://schemas.microsoft.com/office/drawing/2014/main" id="{B211B719-8F06-6E19-5438-EFAC119006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0</xdr:col>
      <xdr:colOff>464821</xdr:colOff>
      <xdr:row>43</xdr:row>
      <xdr:rowOff>46326</xdr:rowOff>
    </xdr:from>
    <xdr:to>
      <xdr:col>0</xdr:col>
      <xdr:colOff>1130300</xdr:colOff>
      <xdr:row>43</xdr:row>
      <xdr:rowOff>698499</xdr:rowOff>
    </xdr:to>
    <xdr:pic>
      <xdr:nvPicPr>
        <xdr:cNvPr id="6" name="Graphique 5" descr="Maison avec un remplissage uni">
          <a:extLst>
            <a:ext uri="{FF2B5EF4-FFF2-40B4-BE49-F238E27FC236}">
              <a16:creationId xmlns:a16="http://schemas.microsoft.com/office/drawing/2014/main" id="{F325A1CF-3AB1-47D4-A39E-B81470020132}"/>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 uri="{96DAC541-7B7A-43D3-8B79-37D633B846F1}">
              <asvg:svgBlip xmlns:asvg="http://schemas.microsoft.com/office/drawing/2016/SVG/main" r:embed="rId26"/>
            </a:ext>
          </a:extLst>
        </a:blip>
        <a:stretch>
          <a:fillRect/>
        </a:stretch>
      </xdr:blipFill>
      <xdr:spPr>
        <a:xfrm>
          <a:off x="464821" y="32888526"/>
          <a:ext cx="665479" cy="652173"/>
        </a:xfrm>
        <a:prstGeom prst="rect">
          <a:avLst/>
        </a:prstGeom>
      </xdr:spPr>
    </xdr:pic>
    <xdr:clientData/>
  </xdr:twoCellAnchor>
  <xdr:twoCellAnchor editAs="oneCell">
    <xdr:from>
      <xdr:col>0</xdr:col>
      <xdr:colOff>450273</xdr:colOff>
      <xdr:row>0</xdr:row>
      <xdr:rowOff>337704</xdr:rowOff>
    </xdr:from>
    <xdr:to>
      <xdr:col>1</xdr:col>
      <xdr:colOff>1453930</xdr:colOff>
      <xdr:row>0</xdr:row>
      <xdr:rowOff>2677704</xdr:rowOff>
    </xdr:to>
    <xdr:pic>
      <xdr:nvPicPr>
        <xdr:cNvPr id="10" name="Image 9">
          <a:extLst>
            <a:ext uri="{FF2B5EF4-FFF2-40B4-BE49-F238E27FC236}">
              <a16:creationId xmlns:a16="http://schemas.microsoft.com/office/drawing/2014/main" id="{D660290F-1F91-1755-3A6B-B96DF39FF35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450273" y="337704"/>
          <a:ext cx="2389112" cy="234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8021</xdr:colOff>
      <xdr:row>1</xdr:row>
      <xdr:rowOff>3510145</xdr:rowOff>
    </xdr:from>
    <xdr:to>
      <xdr:col>3</xdr:col>
      <xdr:colOff>1413875</xdr:colOff>
      <xdr:row>3</xdr:row>
      <xdr:rowOff>13655</xdr:rowOff>
    </xdr:to>
    <xdr:pic>
      <xdr:nvPicPr>
        <xdr:cNvPr id="3" name="Image 2">
          <a:extLst>
            <a:ext uri="{FF2B5EF4-FFF2-40B4-BE49-F238E27FC236}">
              <a16:creationId xmlns:a16="http://schemas.microsoft.com/office/drawing/2014/main" id="{FA42395B-23AE-12E0-24A9-4C9D68267EE0}"/>
            </a:ext>
          </a:extLst>
        </xdr:cNvPr>
        <xdr:cNvPicPr>
          <a:picLocks noChangeAspect="1"/>
        </xdr:cNvPicPr>
      </xdr:nvPicPr>
      <xdr:blipFill>
        <a:blip xmlns:r="http://schemas.openxmlformats.org/officeDocument/2006/relationships" r:embed="rId1"/>
        <a:stretch>
          <a:fillRect/>
        </a:stretch>
      </xdr:blipFill>
      <xdr:spPr>
        <a:xfrm>
          <a:off x="2689726" y="7031387"/>
          <a:ext cx="1405854" cy="1303943"/>
        </a:xfrm>
        <a:prstGeom prst="rect">
          <a:avLst/>
        </a:prstGeom>
      </xdr:spPr>
    </xdr:pic>
    <xdr:clientData/>
  </xdr:twoCellAnchor>
  <xdr:twoCellAnchor editAs="oneCell">
    <xdr:from>
      <xdr:col>13</xdr:col>
      <xdr:colOff>233437</xdr:colOff>
      <xdr:row>8</xdr:row>
      <xdr:rowOff>221949</xdr:rowOff>
    </xdr:from>
    <xdr:to>
      <xdr:col>13</xdr:col>
      <xdr:colOff>1147837</xdr:colOff>
      <xdr:row>8</xdr:row>
      <xdr:rowOff>1136349</xdr:rowOff>
    </xdr:to>
    <xdr:pic>
      <xdr:nvPicPr>
        <xdr:cNvPr id="6" name="Graphique 5" descr="Cible avec un remplissage uni">
          <a:extLst>
            <a:ext uri="{FF2B5EF4-FFF2-40B4-BE49-F238E27FC236}">
              <a16:creationId xmlns:a16="http://schemas.microsoft.com/office/drawing/2014/main" id="{013B2795-6C53-F1C4-AACE-921FB453305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6330687" y="6089349"/>
          <a:ext cx="914400" cy="914400"/>
        </a:xfrm>
        <a:prstGeom prst="rect">
          <a:avLst/>
        </a:prstGeom>
      </xdr:spPr>
    </xdr:pic>
    <xdr:clientData/>
  </xdr:twoCellAnchor>
  <xdr:twoCellAnchor editAs="oneCell">
    <xdr:from>
      <xdr:col>3</xdr:col>
      <xdr:colOff>1424269</xdr:colOff>
      <xdr:row>1</xdr:row>
      <xdr:rowOff>3521242</xdr:rowOff>
    </xdr:from>
    <xdr:to>
      <xdr:col>5</xdr:col>
      <xdr:colOff>3875</xdr:colOff>
      <xdr:row>3</xdr:row>
      <xdr:rowOff>7620</xdr:rowOff>
    </xdr:to>
    <xdr:pic>
      <xdr:nvPicPr>
        <xdr:cNvPr id="7" name="Image 6">
          <a:extLst>
            <a:ext uri="{FF2B5EF4-FFF2-40B4-BE49-F238E27FC236}">
              <a16:creationId xmlns:a16="http://schemas.microsoft.com/office/drawing/2014/main" id="{E53A331A-AD90-3893-A9C6-FA9826D5AB72}"/>
            </a:ext>
          </a:extLst>
        </xdr:cNvPr>
        <xdr:cNvPicPr>
          <a:picLocks noChangeAspect="1"/>
        </xdr:cNvPicPr>
      </xdr:nvPicPr>
      <xdr:blipFill>
        <a:blip xmlns:r="http://schemas.openxmlformats.org/officeDocument/2006/relationships" r:embed="rId4"/>
        <a:stretch>
          <a:fillRect/>
        </a:stretch>
      </xdr:blipFill>
      <xdr:spPr>
        <a:xfrm>
          <a:off x="4105974" y="7042484"/>
          <a:ext cx="1338848" cy="1294431"/>
        </a:xfrm>
        <a:prstGeom prst="rect">
          <a:avLst/>
        </a:prstGeom>
      </xdr:spPr>
    </xdr:pic>
    <xdr:clientData/>
  </xdr:twoCellAnchor>
  <xdr:twoCellAnchor editAs="oneCell">
    <xdr:from>
      <xdr:col>5</xdr:col>
      <xdr:colOff>6852</xdr:colOff>
      <xdr:row>2</xdr:row>
      <xdr:rowOff>0</xdr:rowOff>
    </xdr:from>
    <xdr:to>
      <xdr:col>6</xdr:col>
      <xdr:colOff>46</xdr:colOff>
      <xdr:row>3</xdr:row>
      <xdr:rowOff>968</xdr:rowOff>
    </xdr:to>
    <xdr:pic>
      <xdr:nvPicPr>
        <xdr:cNvPr id="9" name="Image 8">
          <a:extLst>
            <a:ext uri="{FF2B5EF4-FFF2-40B4-BE49-F238E27FC236}">
              <a16:creationId xmlns:a16="http://schemas.microsoft.com/office/drawing/2014/main" id="{C66F0959-934D-F316-57BA-AFBE6FF54473}"/>
            </a:ext>
          </a:extLst>
        </xdr:cNvPr>
        <xdr:cNvPicPr>
          <a:picLocks noChangeAspect="1"/>
        </xdr:cNvPicPr>
      </xdr:nvPicPr>
      <xdr:blipFill>
        <a:blip xmlns:r="http://schemas.openxmlformats.org/officeDocument/2006/relationships" r:embed="rId5"/>
        <a:stretch>
          <a:fillRect/>
        </a:stretch>
      </xdr:blipFill>
      <xdr:spPr>
        <a:xfrm>
          <a:off x="5444761" y="7038109"/>
          <a:ext cx="1316303" cy="1289441"/>
        </a:xfrm>
        <a:prstGeom prst="rect">
          <a:avLst/>
        </a:prstGeom>
      </xdr:spPr>
    </xdr:pic>
    <xdr:clientData/>
  </xdr:twoCellAnchor>
  <xdr:twoCellAnchor editAs="oneCell">
    <xdr:from>
      <xdr:col>6</xdr:col>
      <xdr:colOff>5591</xdr:colOff>
      <xdr:row>2</xdr:row>
      <xdr:rowOff>13413</xdr:rowOff>
    </xdr:from>
    <xdr:to>
      <xdr:col>7</xdr:col>
      <xdr:colOff>0</xdr:colOff>
      <xdr:row>3</xdr:row>
      <xdr:rowOff>1136</xdr:rowOff>
    </xdr:to>
    <xdr:pic>
      <xdr:nvPicPr>
        <xdr:cNvPr id="10" name="Image 9">
          <a:extLst>
            <a:ext uri="{FF2B5EF4-FFF2-40B4-BE49-F238E27FC236}">
              <a16:creationId xmlns:a16="http://schemas.microsoft.com/office/drawing/2014/main" id="{33B719F9-1B7B-7130-1919-708D456CFF94}"/>
            </a:ext>
          </a:extLst>
        </xdr:cNvPr>
        <xdr:cNvPicPr>
          <a:picLocks noChangeAspect="1"/>
        </xdr:cNvPicPr>
      </xdr:nvPicPr>
      <xdr:blipFill>
        <a:blip xmlns:r="http://schemas.openxmlformats.org/officeDocument/2006/relationships" r:embed="rId6"/>
        <a:stretch>
          <a:fillRect/>
        </a:stretch>
      </xdr:blipFill>
      <xdr:spPr>
        <a:xfrm>
          <a:off x="6772686" y="7055897"/>
          <a:ext cx="1320556" cy="1276439"/>
        </a:xfrm>
        <a:prstGeom prst="rect">
          <a:avLst/>
        </a:prstGeom>
      </xdr:spPr>
    </xdr:pic>
    <xdr:clientData/>
  </xdr:twoCellAnchor>
  <xdr:twoCellAnchor editAs="oneCell">
    <xdr:from>
      <xdr:col>7</xdr:col>
      <xdr:colOff>7370</xdr:colOff>
      <xdr:row>1</xdr:row>
      <xdr:rowOff>1266824</xdr:rowOff>
    </xdr:from>
    <xdr:to>
      <xdr:col>7</xdr:col>
      <xdr:colOff>1323473</xdr:colOff>
      <xdr:row>3</xdr:row>
      <xdr:rowOff>2263</xdr:rowOff>
    </xdr:to>
    <xdr:pic>
      <xdr:nvPicPr>
        <xdr:cNvPr id="12" name="Image 11">
          <a:extLst>
            <a:ext uri="{FF2B5EF4-FFF2-40B4-BE49-F238E27FC236}">
              <a16:creationId xmlns:a16="http://schemas.microsoft.com/office/drawing/2014/main" id="{AA407653-18DC-D2A5-008D-71B6161A4B26}"/>
            </a:ext>
          </a:extLst>
        </xdr:cNvPr>
        <xdr:cNvPicPr>
          <a:picLocks noChangeAspect="1"/>
        </xdr:cNvPicPr>
      </xdr:nvPicPr>
      <xdr:blipFill>
        <a:blip xmlns:r="http://schemas.openxmlformats.org/officeDocument/2006/relationships" r:embed="rId7"/>
        <a:stretch>
          <a:fillRect/>
        </a:stretch>
      </xdr:blipFill>
      <xdr:spPr>
        <a:xfrm>
          <a:off x="8094095" y="4791074"/>
          <a:ext cx="1316103" cy="1288139"/>
        </a:xfrm>
        <a:prstGeom prst="rect">
          <a:avLst/>
        </a:prstGeom>
      </xdr:spPr>
    </xdr:pic>
    <xdr:clientData/>
  </xdr:twoCellAnchor>
  <xdr:twoCellAnchor editAs="oneCell">
    <xdr:from>
      <xdr:col>8</xdr:col>
      <xdr:colOff>865</xdr:colOff>
      <xdr:row>2</xdr:row>
      <xdr:rowOff>9525</xdr:rowOff>
    </xdr:from>
    <xdr:to>
      <xdr:col>9</xdr:col>
      <xdr:colOff>6928</xdr:colOff>
      <xdr:row>3</xdr:row>
      <xdr:rowOff>1650</xdr:rowOff>
    </xdr:to>
    <xdr:pic>
      <xdr:nvPicPr>
        <xdr:cNvPr id="14" name="Image 13">
          <a:extLst>
            <a:ext uri="{FF2B5EF4-FFF2-40B4-BE49-F238E27FC236}">
              <a16:creationId xmlns:a16="http://schemas.microsoft.com/office/drawing/2014/main" id="{A25015C0-B200-A9F8-2393-5685E10B7395}"/>
            </a:ext>
          </a:extLst>
        </xdr:cNvPr>
        <xdr:cNvPicPr>
          <a:picLocks noChangeAspect="1"/>
        </xdr:cNvPicPr>
      </xdr:nvPicPr>
      <xdr:blipFill>
        <a:blip xmlns:r="http://schemas.openxmlformats.org/officeDocument/2006/relationships" r:embed="rId8"/>
        <a:stretch>
          <a:fillRect/>
        </a:stretch>
      </xdr:blipFill>
      <xdr:spPr>
        <a:xfrm>
          <a:off x="9408101" y="7047634"/>
          <a:ext cx="1329172" cy="1280598"/>
        </a:xfrm>
        <a:prstGeom prst="rect">
          <a:avLst/>
        </a:prstGeom>
      </xdr:spPr>
    </xdr:pic>
    <xdr:clientData/>
  </xdr:twoCellAnchor>
  <xdr:twoCellAnchor editAs="oneCell">
    <xdr:from>
      <xdr:col>9</xdr:col>
      <xdr:colOff>12123</xdr:colOff>
      <xdr:row>2</xdr:row>
      <xdr:rowOff>9524</xdr:rowOff>
    </xdr:from>
    <xdr:to>
      <xdr:col>10</xdr:col>
      <xdr:colOff>28792</xdr:colOff>
      <xdr:row>3</xdr:row>
      <xdr:rowOff>1649</xdr:rowOff>
    </xdr:to>
    <xdr:pic>
      <xdr:nvPicPr>
        <xdr:cNvPr id="15" name="Image 14">
          <a:extLst>
            <a:ext uri="{FF2B5EF4-FFF2-40B4-BE49-F238E27FC236}">
              <a16:creationId xmlns:a16="http://schemas.microsoft.com/office/drawing/2014/main" id="{7976F2EC-B388-CE58-6C88-18377551441C}"/>
            </a:ext>
          </a:extLst>
        </xdr:cNvPr>
        <xdr:cNvPicPr>
          <a:picLocks noChangeAspect="1"/>
        </xdr:cNvPicPr>
      </xdr:nvPicPr>
      <xdr:blipFill>
        <a:blip xmlns:r="http://schemas.openxmlformats.org/officeDocument/2006/relationships" r:embed="rId9"/>
        <a:stretch>
          <a:fillRect/>
        </a:stretch>
      </xdr:blipFill>
      <xdr:spPr>
        <a:xfrm>
          <a:off x="10746798" y="4800599"/>
          <a:ext cx="1340644" cy="1278000"/>
        </a:xfrm>
        <a:prstGeom prst="rect">
          <a:avLst/>
        </a:prstGeom>
      </xdr:spPr>
    </xdr:pic>
    <xdr:clientData/>
  </xdr:twoCellAnchor>
  <xdr:twoCellAnchor editAs="oneCell">
    <xdr:from>
      <xdr:col>10</xdr:col>
      <xdr:colOff>17992</xdr:colOff>
      <xdr:row>2</xdr:row>
      <xdr:rowOff>6350</xdr:rowOff>
    </xdr:from>
    <xdr:to>
      <xdr:col>11</xdr:col>
      <xdr:colOff>17993</xdr:colOff>
      <xdr:row>3</xdr:row>
      <xdr:rowOff>1744</xdr:rowOff>
    </xdr:to>
    <xdr:pic>
      <xdr:nvPicPr>
        <xdr:cNvPr id="17" name="Image 16">
          <a:extLst>
            <a:ext uri="{FF2B5EF4-FFF2-40B4-BE49-F238E27FC236}">
              <a16:creationId xmlns:a16="http://schemas.microsoft.com/office/drawing/2014/main" id="{482FCE97-3E43-F6AD-6878-E14AEA791F62}"/>
            </a:ext>
          </a:extLst>
        </xdr:cNvPr>
        <xdr:cNvPicPr>
          <a:picLocks noChangeAspect="1"/>
        </xdr:cNvPicPr>
      </xdr:nvPicPr>
      <xdr:blipFill>
        <a:blip xmlns:r="http://schemas.openxmlformats.org/officeDocument/2006/relationships" r:embed="rId10"/>
        <a:stretch>
          <a:fillRect/>
        </a:stretch>
      </xdr:blipFill>
      <xdr:spPr>
        <a:xfrm>
          <a:off x="12076642" y="3530600"/>
          <a:ext cx="1323976" cy="1281269"/>
        </a:xfrm>
        <a:prstGeom prst="rect">
          <a:avLst/>
        </a:prstGeom>
      </xdr:spPr>
    </xdr:pic>
    <xdr:clientData/>
  </xdr:twoCellAnchor>
  <xdr:twoCellAnchor editAs="oneCell">
    <xdr:from>
      <xdr:col>11</xdr:col>
      <xdr:colOff>16932</xdr:colOff>
      <xdr:row>2</xdr:row>
      <xdr:rowOff>9525</xdr:rowOff>
    </xdr:from>
    <xdr:to>
      <xdr:col>12</xdr:col>
      <xdr:colOff>9524</xdr:colOff>
      <xdr:row>3</xdr:row>
      <xdr:rowOff>1650</xdr:rowOff>
    </xdr:to>
    <xdr:pic>
      <xdr:nvPicPr>
        <xdr:cNvPr id="18" name="Image 17">
          <a:extLst>
            <a:ext uri="{FF2B5EF4-FFF2-40B4-BE49-F238E27FC236}">
              <a16:creationId xmlns:a16="http://schemas.microsoft.com/office/drawing/2014/main" id="{4C6A2552-C009-E816-9D65-07A3E9472C15}"/>
            </a:ext>
          </a:extLst>
        </xdr:cNvPr>
        <xdr:cNvPicPr>
          <a:picLocks noChangeAspect="1"/>
        </xdr:cNvPicPr>
      </xdr:nvPicPr>
      <xdr:blipFill>
        <a:blip xmlns:r="http://schemas.openxmlformats.org/officeDocument/2006/relationships" r:embed="rId11"/>
        <a:stretch>
          <a:fillRect/>
        </a:stretch>
      </xdr:blipFill>
      <xdr:spPr>
        <a:xfrm>
          <a:off x="13399557" y="3533775"/>
          <a:ext cx="1316567" cy="1278000"/>
        </a:xfrm>
        <a:prstGeom prst="rect">
          <a:avLst/>
        </a:prstGeom>
      </xdr:spPr>
    </xdr:pic>
    <xdr:clientData/>
  </xdr:twoCellAnchor>
  <xdr:twoCellAnchor editAs="oneCell">
    <xdr:from>
      <xdr:col>12</xdr:col>
      <xdr:colOff>17294</xdr:colOff>
      <xdr:row>2</xdr:row>
      <xdr:rowOff>17145</xdr:rowOff>
    </xdr:from>
    <xdr:to>
      <xdr:col>13</xdr:col>
      <xdr:colOff>2822</xdr:colOff>
      <xdr:row>3</xdr:row>
      <xdr:rowOff>3810</xdr:rowOff>
    </xdr:to>
    <xdr:pic>
      <xdr:nvPicPr>
        <xdr:cNvPr id="20" name="Image 19">
          <a:extLst>
            <a:ext uri="{FF2B5EF4-FFF2-40B4-BE49-F238E27FC236}">
              <a16:creationId xmlns:a16="http://schemas.microsoft.com/office/drawing/2014/main" id="{92357B65-88F8-BD47-A394-A3D5FE66BD55}"/>
            </a:ext>
          </a:extLst>
        </xdr:cNvPr>
        <xdr:cNvPicPr>
          <a:picLocks noChangeAspect="1"/>
        </xdr:cNvPicPr>
      </xdr:nvPicPr>
      <xdr:blipFill>
        <a:blip xmlns:r="http://schemas.openxmlformats.org/officeDocument/2006/relationships" r:embed="rId12"/>
        <a:stretch>
          <a:fillRect/>
        </a:stretch>
      </xdr:blipFill>
      <xdr:spPr>
        <a:xfrm>
          <a:off x="14767437" y="4795974"/>
          <a:ext cx="1313585" cy="1271179"/>
        </a:xfrm>
        <a:prstGeom prst="rect">
          <a:avLst/>
        </a:prstGeom>
      </xdr:spPr>
    </xdr:pic>
    <xdr:clientData/>
  </xdr:twoCellAnchor>
  <xdr:twoCellAnchor editAs="oneCell">
    <xdr:from>
      <xdr:col>13</xdr:col>
      <xdr:colOff>7620</xdr:colOff>
      <xdr:row>2</xdr:row>
      <xdr:rowOff>8465</xdr:rowOff>
    </xdr:from>
    <xdr:to>
      <xdr:col>14</xdr:col>
      <xdr:colOff>0</xdr:colOff>
      <xdr:row>3</xdr:row>
      <xdr:rowOff>3174</xdr:rowOff>
    </xdr:to>
    <xdr:pic>
      <xdr:nvPicPr>
        <xdr:cNvPr id="21" name="Image 20">
          <a:extLst>
            <a:ext uri="{FF2B5EF4-FFF2-40B4-BE49-F238E27FC236}">
              <a16:creationId xmlns:a16="http://schemas.microsoft.com/office/drawing/2014/main" id="{DBA555D2-8E7B-D915-AA85-0D392604A32C}"/>
            </a:ext>
          </a:extLst>
        </xdr:cNvPr>
        <xdr:cNvPicPr>
          <a:picLocks noChangeAspect="1"/>
        </xdr:cNvPicPr>
      </xdr:nvPicPr>
      <xdr:blipFill>
        <a:blip xmlns:r="http://schemas.openxmlformats.org/officeDocument/2006/relationships" r:embed="rId13"/>
        <a:stretch>
          <a:fillRect/>
        </a:stretch>
      </xdr:blipFill>
      <xdr:spPr>
        <a:xfrm>
          <a:off x="16030402" y="7046574"/>
          <a:ext cx="1315489" cy="1283182"/>
        </a:xfrm>
        <a:prstGeom prst="rect">
          <a:avLst/>
        </a:prstGeom>
      </xdr:spPr>
    </xdr:pic>
    <xdr:clientData/>
  </xdr:twoCellAnchor>
  <xdr:twoCellAnchor editAs="oneCell">
    <xdr:from>
      <xdr:col>14</xdr:col>
      <xdr:colOff>7583</xdr:colOff>
      <xdr:row>2</xdr:row>
      <xdr:rowOff>14027</xdr:rowOff>
    </xdr:from>
    <xdr:to>
      <xdr:col>14</xdr:col>
      <xdr:colOff>1313759</xdr:colOff>
      <xdr:row>3</xdr:row>
      <xdr:rowOff>5195</xdr:rowOff>
    </xdr:to>
    <xdr:pic>
      <xdr:nvPicPr>
        <xdr:cNvPr id="23" name="Image 22">
          <a:extLst>
            <a:ext uri="{FF2B5EF4-FFF2-40B4-BE49-F238E27FC236}">
              <a16:creationId xmlns:a16="http://schemas.microsoft.com/office/drawing/2014/main" id="{C62516DB-282C-158A-764D-EF55ECC91892}"/>
            </a:ext>
          </a:extLst>
        </xdr:cNvPr>
        <xdr:cNvPicPr>
          <a:picLocks noChangeAspect="1"/>
        </xdr:cNvPicPr>
      </xdr:nvPicPr>
      <xdr:blipFill>
        <a:blip xmlns:r="http://schemas.openxmlformats.org/officeDocument/2006/relationships" r:embed="rId14"/>
        <a:stretch>
          <a:fillRect/>
        </a:stretch>
      </xdr:blipFill>
      <xdr:spPr>
        <a:xfrm>
          <a:off x="17353474" y="7052136"/>
          <a:ext cx="1306176" cy="1271328"/>
        </a:xfrm>
        <a:prstGeom prst="rect">
          <a:avLst/>
        </a:prstGeom>
      </xdr:spPr>
    </xdr:pic>
    <xdr:clientData/>
  </xdr:twoCellAnchor>
  <xdr:twoCellAnchor editAs="oneCell">
    <xdr:from>
      <xdr:col>7</xdr:col>
      <xdr:colOff>186871</xdr:colOff>
      <xdr:row>8</xdr:row>
      <xdr:rowOff>234043</xdr:rowOff>
    </xdr:from>
    <xdr:to>
      <xdr:col>7</xdr:col>
      <xdr:colOff>1101271</xdr:colOff>
      <xdr:row>8</xdr:row>
      <xdr:rowOff>1148443</xdr:rowOff>
    </xdr:to>
    <xdr:pic>
      <xdr:nvPicPr>
        <xdr:cNvPr id="24" name="Graphique 23" descr="Cible avec un remplissage uni">
          <a:extLst>
            <a:ext uri="{FF2B5EF4-FFF2-40B4-BE49-F238E27FC236}">
              <a16:creationId xmlns:a16="http://schemas.microsoft.com/office/drawing/2014/main" id="{F8CD1CD0-D14F-41B6-9331-2C74F96C94F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511971" y="5034643"/>
          <a:ext cx="914400" cy="914400"/>
        </a:xfrm>
        <a:prstGeom prst="rect">
          <a:avLst/>
        </a:prstGeom>
      </xdr:spPr>
    </xdr:pic>
    <xdr:clientData/>
  </xdr:twoCellAnchor>
  <xdr:twoCellAnchor editAs="oneCell">
    <xdr:from>
      <xdr:col>7</xdr:col>
      <xdr:colOff>174172</xdr:colOff>
      <xdr:row>9</xdr:row>
      <xdr:rowOff>174171</xdr:rowOff>
    </xdr:from>
    <xdr:to>
      <xdr:col>7</xdr:col>
      <xdr:colOff>1088572</xdr:colOff>
      <xdr:row>9</xdr:row>
      <xdr:rowOff>1088571</xdr:rowOff>
    </xdr:to>
    <xdr:pic>
      <xdr:nvPicPr>
        <xdr:cNvPr id="25" name="Graphique 24" descr="Cible avec un remplissage uni">
          <a:extLst>
            <a:ext uri="{FF2B5EF4-FFF2-40B4-BE49-F238E27FC236}">
              <a16:creationId xmlns:a16="http://schemas.microsoft.com/office/drawing/2014/main" id="{BE962C3A-28F2-483E-A7E5-A6633275D51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403772" y="2960914"/>
          <a:ext cx="914400" cy="914400"/>
        </a:xfrm>
        <a:prstGeom prst="rect">
          <a:avLst/>
        </a:prstGeom>
      </xdr:spPr>
    </xdr:pic>
    <xdr:clientData/>
  </xdr:twoCellAnchor>
  <xdr:twoCellAnchor editAs="oneCell">
    <xdr:from>
      <xdr:col>11</xdr:col>
      <xdr:colOff>217714</xdr:colOff>
      <xdr:row>9</xdr:row>
      <xdr:rowOff>163286</xdr:rowOff>
    </xdr:from>
    <xdr:to>
      <xdr:col>11</xdr:col>
      <xdr:colOff>1132114</xdr:colOff>
      <xdr:row>9</xdr:row>
      <xdr:rowOff>1077686</xdr:rowOff>
    </xdr:to>
    <xdr:pic>
      <xdr:nvPicPr>
        <xdr:cNvPr id="26" name="Graphique 25" descr="Cible avec un remplissage uni">
          <a:extLst>
            <a:ext uri="{FF2B5EF4-FFF2-40B4-BE49-F238E27FC236}">
              <a16:creationId xmlns:a16="http://schemas.microsoft.com/office/drawing/2014/main" id="{15364578-39E1-4607-A4B7-9DD184C0C29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759543" y="2950029"/>
          <a:ext cx="914400" cy="914400"/>
        </a:xfrm>
        <a:prstGeom prst="rect">
          <a:avLst/>
        </a:prstGeom>
      </xdr:spPr>
    </xdr:pic>
    <xdr:clientData/>
  </xdr:twoCellAnchor>
  <xdr:twoCellAnchor editAs="oneCell">
    <xdr:from>
      <xdr:col>13</xdr:col>
      <xdr:colOff>228600</xdr:colOff>
      <xdr:row>9</xdr:row>
      <xdr:rowOff>261257</xdr:rowOff>
    </xdr:from>
    <xdr:to>
      <xdr:col>13</xdr:col>
      <xdr:colOff>1143000</xdr:colOff>
      <xdr:row>9</xdr:row>
      <xdr:rowOff>1175657</xdr:rowOff>
    </xdr:to>
    <xdr:pic>
      <xdr:nvPicPr>
        <xdr:cNvPr id="27" name="Graphique 26" descr="Cible avec un remplissage uni">
          <a:extLst>
            <a:ext uri="{FF2B5EF4-FFF2-40B4-BE49-F238E27FC236}">
              <a16:creationId xmlns:a16="http://schemas.microsoft.com/office/drawing/2014/main" id="{34C7929F-5E19-481D-9FE6-214156C36F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6325850" y="7405007"/>
          <a:ext cx="914400" cy="914400"/>
        </a:xfrm>
        <a:prstGeom prst="rect">
          <a:avLst/>
        </a:prstGeom>
      </xdr:spPr>
    </xdr:pic>
    <xdr:clientData/>
  </xdr:twoCellAnchor>
  <xdr:twoCellAnchor editAs="oneCell">
    <xdr:from>
      <xdr:col>14</xdr:col>
      <xdr:colOff>206829</xdr:colOff>
      <xdr:row>11</xdr:row>
      <xdr:rowOff>141514</xdr:rowOff>
    </xdr:from>
    <xdr:to>
      <xdr:col>14</xdr:col>
      <xdr:colOff>1121229</xdr:colOff>
      <xdr:row>11</xdr:row>
      <xdr:rowOff>1055914</xdr:rowOff>
    </xdr:to>
    <xdr:pic>
      <xdr:nvPicPr>
        <xdr:cNvPr id="28" name="Graphique 27" descr="Cible avec un remplissage uni">
          <a:extLst>
            <a:ext uri="{FF2B5EF4-FFF2-40B4-BE49-F238E27FC236}">
              <a16:creationId xmlns:a16="http://schemas.microsoft.com/office/drawing/2014/main" id="{28373B45-45BF-427F-8D4A-563463CADF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7732829" y="5453743"/>
          <a:ext cx="914400" cy="914400"/>
        </a:xfrm>
        <a:prstGeom prst="rect">
          <a:avLst/>
        </a:prstGeom>
      </xdr:spPr>
    </xdr:pic>
    <xdr:clientData/>
  </xdr:twoCellAnchor>
  <xdr:twoCellAnchor editAs="oneCell">
    <xdr:from>
      <xdr:col>9</xdr:col>
      <xdr:colOff>185057</xdr:colOff>
      <xdr:row>10</xdr:row>
      <xdr:rowOff>87086</xdr:rowOff>
    </xdr:from>
    <xdr:to>
      <xdr:col>9</xdr:col>
      <xdr:colOff>1099457</xdr:colOff>
      <xdr:row>10</xdr:row>
      <xdr:rowOff>1001486</xdr:rowOff>
    </xdr:to>
    <xdr:pic>
      <xdr:nvPicPr>
        <xdr:cNvPr id="29" name="Graphique 28" descr="Cible avec un remplissage uni">
          <a:extLst>
            <a:ext uri="{FF2B5EF4-FFF2-40B4-BE49-F238E27FC236}">
              <a16:creationId xmlns:a16="http://schemas.microsoft.com/office/drawing/2014/main" id="{402C72EB-C1FB-42A1-81A5-F49EE768CE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070771" y="4136572"/>
          <a:ext cx="914400" cy="914400"/>
        </a:xfrm>
        <a:prstGeom prst="rect">
          <a:avLst/>
        </a:prstGeom>
      </xdr:spPr>
    </xdr:pic>
    <xdr:clientData/>
  </xdr:twoCellAnchor>
  <xdr:twoCellAnchor editAs="oneCell">
    <xdr:from>
      <xdr:col>12</xdr:col>
      <xdr:colOff>217714</xdr:colOff>
      <xdr:row>10</xdr:row>
      <xdr:rowOff>155122</xdr:rowOff>
    </xdr:from>
    <xdr:to>
      <xdr:col>12</xdr:col>
      <xdr:colOff>1132114</xdr:colOff>
      <xdr:row>10</xdr:row>
      <xdr:rowOff>1069522</xdr:rowOff>
    </xdr:to>
    <xdr:pic>
      <xdr:nvPicPr>
        <xdr:cNvPr id="30" name="Graphique 29" descr="Cible avec un remplissage uni">
          <a:extLst>
            <a:ext uri="{FF2B5EF4-FFF2-40B4-BE49-F238E27FC236}">
              <a16:creationId xmlns:a16="http://schemas.microsoft.com/office/drawing/2014/main" id="{A70340A9-8111-45A0-B5EC-36E5599C25C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981464" y="8575222"/>
          <a:ext cx="914400" cy="914400"/>
        </a:xfrm>
        <a:prstGeom prst="rect">
          <a:avLst/>
        </a:prstGeom>
      </xdr:spPr>
    </xdr:pic>
    <xdr:clientData/>
  </xdr:twoCellAnchor>
  <xdr:twoCellAnchor editAs="oneCell">
    <xdr:from>
      <xdr:col>14</xdr:col>
      <xdr:colOff>185058</xdr:colOff>
      <xdr:row>12</xdr:row>
      <xdr:rowOff>163285</xdr:rowOff>
    </xdr:from>
    <xdr:to>
      <xdr:col>14</xdr:col>
      <xdr:colOff>1099458</xdr:colOff>
      <xdr:row>12</xdr:row>
      <xdr:rowOff>1077685</xdr:rowOff>
    </xdr:to>
    <xdr:pic>
      <xdr:nvPicPr>
        <xdr:cNvPr id="33" name="Graphique 32" descr="Cible avec un remplissage uni">
          <a:extLst>
            <a:ext uri="{FF2B5EF4-FFF2-40B4-BE49-F238E27FC236}">
              <a16:creationId xmlns:a16="http://schemas.microsoft.com/office/drawing/2014/main" id="{066D7656-879A-4A68-B718-D023FB3CDE8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7711058" y="6738256"/>
          <a:ext cx="914400" cy="914400"/>
        </a:xfrm>
        <a:prstGeom prst="rect">
          <a:avLst/>
        </a:prstGeom>
      </xdr:spPr>
    </xdr:pic>
    <xdr:clientData/>
  </xdr:twoCellAnchor>
  <xdr:twoCellAnchor editAs="oneCell">
    <xdr:from>
      <xdr:col>9</xdr:col>
      <xdr:colOff>174171</xdr:colOff>
      <xdr:row>13</xdr:row>
      <xdr:rowOff>174172</xdr:rowOff>
    </xdr:from>
    <xdr:to>
      <xdr:col>9</xdr:col>
      <xdr:colOff>1088571</xdr:colOff>
      <xdr:row>13</xdr:row>
      <xdr:rowOff>1088572</xdr:rowOff>
    </xdr:to>
    <xdr:pic>
      <xdr:nvPicPr>
        <xdr:cNvPr id="34" name="Graphique 33" descr="Cible avec un remplissage uni">
          <a:extLst>
            <a:ext uri="{FF2B5EF4-FFF2-40B4-BE49-F238E27FC236}">
              <a16:creationId xmlns:a16="http://schemas.microsoft.com/office/drawing/2014/main" id="{DF80EFD1-651E-4E53-8D6F-C737C7216E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059885" y="8011886"/>
          <a:ext cx="914400" cy="914400"/>
        </a:xfrm>
        <a:prstGeom prst="rect">
          <a:avLst/>
        </a:prstGeom>
      </xdr:spPr>
    </xdr:pic>
    <xdr:clientData/>
  </xdr:twoCellAnchor>
  <xdr:twoCellAnchor editAs="oneCell">
    <xdr:from>
      <xdr:col>8</xdr:col>
      <xdr:colOff>190500</xdr:colOff>
      <xdr:row>14</xdr:row>
      <xdr:rowOff>171450</xdr:rowOff>
    </xdr:from>
    <xdr:to>
      <xdr:col>8</xdr:col>
      <xdr:colOff>1104900</xdr:colOff>
      <xdr:row>14</xdr:row>
      <xdr:rowOff>1085850</xdr:rowOff>
    </xdr:to>
    <xdr:pic>
      <xdr:nvPicPr>
        <xdr:cNvPr id="35" name="Graphique 34" descr="Cible avec un remplissage uni">
          <a:extLst>
            <a:ext uri="{FF2B5EF4-FFF2-40B4-BE49-F238E27FC236}">
              <a16:creationId xmlns:a16="http://schemas.microsoft.com/office/drawing/2014/main" id="{926024B6-11A2-46CD-8752-6289806F0B37}"/>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9791700" y="9239250"/>
          <a:ext cx="914400" cy="914400"/>
        </a:xfrm>
        <a:prstGeom prst="rect">
          <a:avLst/>
        </a:prstGeom>
      </xdr:spPr>
    </xdr:pic>
    <xdr:clientData/>
  </xdr:twoCellAnchor>
  <xdr:twoCellAnchor editAs="oneCell">
    <xdr:from>
      <xdr:col>9</xdr:col>
      <xdr:colOff>185058</xdr:colOff>
      <xdr:row>14</xdr:row>
      <xdr:rowOff>204106</xdr:rowOff>
    </xdr:from>
    <xdr:to>
      <xdr:col>9</xdr:col>
      <xdr:colOff>1099458</xdr:colOff>
      <xdr:row>14</xdr:row>
      <xdr:rowOff>1118506</xdr:rowOff>
    </xdr:to>
    <xdr:pic>
      <xdr:nvPicPr>
        <xdr:cNvPr id="36" name="Graphique 35" descr="Cible avec un remplissage uni">
          <a:extLst>
            <a:ext uri="{FF2B5EF4-FFF2-40B4-BE49-F238E27FC236}">
              <a16:creationId xmlns:a16="http://schemas.microsoft.com/office/drawing/2014/main" id="{5F0E0FA1-641B-4C6F-930D-512B78B689E7}"/>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11070772" y="9304563"/>
          <a:ext cx="914400" cy="914400"/>
        </a:xfrm>
        <a:prstGeom prst="rect">
          <a:avLst/>
        </a:prstGeom>
      </xdr:spPr>
    </xdr:pic>
    <xdr:clientData/>
  </xdr:twoCellAnchor>
  <xdr:twoCellAnchor editAs="oneCell">
    <xdr:from>
      <xdr:col>11</xdr:col>
      <xdr:colOff>429078</xdr:colOff>
      <xdr:row>13</xdr:row>
      <xdr:rowOff>1269093</xdr:rowOff>
    </xdr:from>
    <xdr:to>
      <xdr:col>12</xdr:col>
      <xdr:colOff>9978</xdr:colOff>
      <xdr:row>14</xdr:row>
      <xdr:rowOff>907143</xdr:rowOff>
    </xdr:to>
    <xdr:pic>
      <xdr:nvPicPr>
        <xdr:cNvPr id="37" name="Graphique 36" descr="Cible avec un remplissage uni">
          <a:extLst>
            <a:ext uri="{FF2B5EF4-FFF2-40B4-BE49-F238E27FC236}">
              <a16:creationId xmlns:a16="http://schemas.microsoft.com/office/drawing/2014/main" id="{96F819A5-13E9-4DCD-A5D6-F880378FE81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13859328" y="13518243"/>
          <a:ext cx="914400" cy="914400"/>
        </a:xfrm>
        <a:prstGeom prst="rect">
          <a:avLst/>
        </a:prstGeom>
      </xdr:spPr>
    </xdr:pic>
    <xdr:clientData/>
  </xdr:twoCellAnchor>
  <xdr:twoCellAnchor editAs="oneCell">
    <xdr:from>
      <xdr:col>6</xdr:col>
      <xdr:colOff>247650</xdr:colOff>
      <xdr:row>17</xdr:row>
      <xdr:rowOff>228600</xdr:rowOff>
    </xdr:from>
    <xdr:to>
      <xdr:col>6</xdr:col>
      <xdr:colOff>1162050</xdr:colOff>
      <xdr:row>17</xdr:row>
      <xdr:rowOff>1143000</xdr:rowOff>
    </xdr:to>
    <xdr:pic>
      <xdr:nvPicPr>
        <xdr:cNvPr id="38" name="Graphique 37" descr="Cible avec un remplissage uni">
          <a:extLst>
            <a:ext uri="{FF2B5EF4-FFF2-40B4-BE49-F238E27FC236}">
              <a16:creationId xmlns:a16="http://schemas.microsoft.com/office/drawing/2014/main" id="{B6AA971C-0FEB-4637-BF74-743722B830EE}"/>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7181850" y="13068300"/>
          <a:ext cx="914400" cy="914400"/>
        </a:xfrm>
        <a:prstGeom prst="rect">
          <a:avLst/>
        </a:prstGeom>
      </xdr:spPr>
    </xdr:pic>
    <xdr:clientData/>
  </xdr:twoCellAnchor>
  <xdr:twoCellAnchor editAs="oneCell">
    <xdr:from>
      <xdr:col>10</xdr:col>
      <xdr:colOff>209550</xdr:colOff>
      <xdr:row>17</xdr:row>
      <xdr:rowOff>266700</xdr:rowOff>
    </xdr:from>
    <xdr:to>
      <xdr:col>10</xdr:col>
      <xdr:colOff>1123950</xdr:colOff>
      <xdr:row>17</xdr:row>
      <xdr:rowOff>1181100</xdr:rowOff>
    </xdr:to>
    <xdr:pic>
      <xdr:nvPicPr>
        <xdr:cNvPr id="39" name="Graphique 38" descr="Cible avec un remplissage uni">
          <a:extLst>
            <a:ext uri="{FF2B5EF4-FFF2-40B4-BE49-F238E27FC236}">
              <a16:creationId xmlns:a16="http://schemas.microsoft.com/office/drawing/2014/main" id="{85F8AAD6-3F52-4793-B8DF-E49FCD1CB07B}"/>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12306300" y="17621250"/>
          <a:ext cx="914400" cy="914400"/>
        </a:xfrm>
        <a:prstGeom prst="rect">
          <a:avLst/>
        </a:prstGeom>
      </xdr:spPr>
    </xdr:pic>
    <xdr:clientData/>
  </xdr:twoCellAnchor>
  <xdr:twoCellAnchor editAs="oneCell">
    <xdr:from>
      <xdr:col>8</xdr:col>
      <xdr:colOff>195943</xdr:colOff>
      <xdr:row>18</xdr:row>
      <xdr:rowOff>231322</xdr:rowOff>
    </xdr:from>
    <xdr:to>
      <xdr:col>8</xdr:col>
      <xdr:colOff>1110343</xdr:colOff>
      <xdr:row>18</xdr:row>
      <xdr:rowOff>1145722</xdr:rowOff>
    </xdr:to>
    <xdr:pic>
      <xdr:nvPicPr>
        <xdr:cNvPr id="41" name="Graphique 40" descr="Cible avec un remplissage uni">
          <a:extLst>
            <a:ext uri="{FF2B5EF4-FFF2-40B4-BE49-F238E27FC236}">
              <a16:creationId xmlns:a16="http://schemas.microsoft.com/office/drawing/2014/main" id="{BB9156DD-3F04-4C26-8E87-1078AD6E6E65}"/>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9753600" y="14382751"/>
          <a:ext cx="914400" cy="914400"/>
        </a:xfrm>
        <a:prstGeom prst="rect">
          <a:avLst/>
        </a:prstGeom>
      </xdr:spPr>
    </xdr:pic>
    <xdr:clientData/>
  </xdr:twoCellAnchor>
  <xdr:twoCellAnchor editAs="oneCell">
    <xdr:from>
      <xdr:col>10</xdr:col>
      <xdr:colOff>171450</xdr:colOff>
      <xdr:row>18</xdr:row>
      <xdr:rowOff>304800</xdr:rowOff>
    </xdr:from>
    <xdr:to>
      <xdr:col>10</xdr:col>
      <xdr:colOff>1085850</xdr:colOff>
      <xdr:row>18</xdr:row>
      <xdr:rowOff>1219200</xdr:rowOff>
    </xdr:to>
    <xdr:pic>
      <xdr:nvPicPr>
        <xdr:cNvPr id="42" name="Graphique 41" descr="Cible avec un remplissage uni">
          <a:extLst>
            <a:ext uri="{FF2B5EF4-FFF2-40B4-BE49-F238E27FC236}">
              <a16:creationId xmlns:a16="http://schemas.microsoft.com/office/drawing/2014/main" id="{74D15B15-9DCA-47A6-B469-CDE712293E88}"/>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12439650" y="14401800"/>
          <a:ext cx="914400" cy="914400"/>
        </a:xfrm>
        <a:prstGeom prst="rect">
          <a:avLst/>
        </a:prstGeom>
      </xdr:spPr>
    </xdr:pic>
    <xdr:clientData/>
  </xdr:twoCellAnchor>
  <xdr:twoCellAnchor editAs="oneCell">
    <xdr:from>
      <xdr:col>10</xdr:col>
      <xdr:colOff>228600</xdr:colOff>
      <xdr:row>15</xdr:row>
      <xdr:rowOff>285750</xdr:rowOff>
    </xdr:from>
    <xdr:to>
      <xdr:col>10</xdr:col>
      <xdr:colOff>1143000</xdr:colOff>
      <xdr:row>15</xdr:row>
      <xdr:rowOff>1200150</xdr:rowOff>
    </xdr:to>
    <xdr:pic>
      <xdr:nvPicPr>
        <xdr:cNvPr id="44" name="Graphique 43" descr="Cible avec un remplissage uni">
          <a:extLst>
            <a:ext uri="{FF2B5EF4-FFF2-40B4-BE49-F238E27FC236}">
              <a16:creationId xmlns:a16="http://schemas.microsoft.com/office/drawing/2014/main" id="{E6AC2A91-5862-406D-91F2-C7B5C222A7EE}"/>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12325350" y="15087600"/>
          <a:ext cx="914400" cy="914400"/>
        </a:xfrm>
        <a:prstGeom prst="rect">
          <a:avLst/>
        </a:prstGeom>
      </xdr:spPr>
    </xdr:pic>
    <xdr:clientData/>
  </xdr:twoCellAnchor>
  <xdr:twoCellAnchor editAs="oneCell">
    <xdr:from>
      <xdr:col>11</xdr:col>
      <xdr:colOff>190500</xdr:colOff>
      <xdr:row>15</xdr:row>
      <xdr:rowOff>285750</xdr:rowOff>
    </xdr:from>
    <xdr:to>
      <xdr:col>11</xdr:col>
      <xdr:colOff>1104900</xdr:colOff>
      <xdr:row>15</xdr:row>
      <xdr:rowOff>1200150</xdr:rowOff>
    </xdr:to>
    <xdr:pic>
      <xdr:nvPicPr>
        <xdr:cNvPr id="45" name="Graphique 44" descr="Cible avec un remplissage uni">
          <a:extLst>
            <a:ext uri="{FF2B5EF4-FFF2-40B4-BE49-F238E27FC236}">
              <a16:creationId xmlns:a16="http://schemas.microsoft.com/office/drawing/2014/main" id="{D89484B8-A55C-4177-8C8E-EE18FBFEF6AA}"/>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13792200" y="10610850"/>
          <a:ext cx="914400" cy="914400"/>
        </a:xfrm>
        <a:prstGeom prst="rect">
          <a:avLst/>
        </a:prstGeom>
      </xdr:spPr>
    </xdr:pic>
    <xdr:clientData/>
  </xdr:twoCellAnchor>
  <xdr:twoCellAnchor editAs="oneCell">
    <xdr:from>
      <xdr:col>8</xdr:col>
      <xdr:colOff>209550</xdr:colOff>
      <xdr:row>16</xdr:row>
      <xdr:rowOff>228600</xdr:rowOff>
    </xdr:from>
    <xdr:to>
      <xdr:col>8</xdr:col>
      <xdr:colOff>1123950</xdr:colOff>
      <xdr:row>16</xdr:row>
      <xdr:rowOff>1143000</xdr:rowOff>
    </xdr:to>
    <xdr:pic>
      <xdr:nvPicPr>
        <xdr:cNvPr id="47" name="Graphique 46" descr="Cible avec un remplissage uni">
          <a:extLst>
            <a:ext uri="{FF2B5EF4-FFF2-40B4-BE49-F238E27FC236}">
              <a16:creationId xmlns:a16="http://schemas.microsoft.com/office/drawing/2014/main" id="{13C01692-C48B-467A-9E06-3007DC99A7F7}"/>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9810750" y="11811000"/>
          <a:ext cx="914400" cy="914400"/>
        </a:xfrm>
        <a:prstGeom prst="rect">
          <a:avLst/>
        </a:prstGeom>
      </xdr:spPr>
    </xdr:pic>
    <xdr:clientData/>
  </xdr:twoCellAnchor>
  <xdr:twoCellAnchor editAs="oneCell">
    <xdr:from>
      <xdr:col>10</xdr:col>
      <xdr:colOff>190500</xdr:colOff>
      <xdr:row>16</xdr:row>
      <xdr:rowOff>254000</xdr:rowOff>
    </xdr:from>
    <xdr:to>
      <xdr:col>10</xdr:col>
      <xdr:colOff>1104900</xdr:colOff>
      <xdr:row>16</xdr:row>
      <xdr:rowOff>1168400</xdr:rowOff>
    </xdr:to>
    <xdr:pic>
      <xdr:nvPicPr>
        <xdr:cNvPr id="48" name="Graphique 47" descr="Cible avec un remplissage uni">
          <a:extLst>
            <a:ext uri="{FF2B5EF4-FFF2-40B4-BE49-F238E27FC236}">
              <a16:creationId xmlns:a16="http://schemas.microsoft.com/office/drawing/2014/main" id="{2523E69C-329B-4FD4-AC72-24353DA7EBDC}"/>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12839700" y="11950700"/>
          <a:ext cx="914400" cy="914400"/>
        </a:xfrm>
        <a:prstGeom prst="rect">
          <a:avLst/>
        </a:prstGeom>
      </xdr:spPr>
    </xdr:pic>
    <xdr:clientData/>
  </xdr:twoCellAnchor>
  <xdr:twoCellAnchor editAs="oneCell">
    <xdr:from>
      <xdr:col>4</xdr:col>
      <xdr:colOff>239486</xdr:colOff>
      <xdr:row>12</xdr:row>
      <xdr:rowOff>163287</xdr:rowOff>
    </xdr:from>
    <xdr:to>
      <xdr:col>4</xdr:col>
      <xdr:colOff>1153886</xdr:colOff>
      <xdr:row>12</xdr:row>
      <xdr:rowOff>1077687</xdr:rowOff>
    </xdr:to>
    <xdr:pic>
      <xdr:nvPicPr>
        <xdr:cNvPr id="50" name="Graphique 49" descr="Poignée de main contour">
          <a:extLst>
            <a:ext uri="{FF2B5EF4-FFF2-40B4-BE49-F238E27FC236}">
              <a16:creationId xmlns:a16="http://schemas.microsoft.com/office/drawing/2014/main" id="{81DBDDE5-BB40-A7BB-F037-7E4C60275998}"/>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4484915" y="6738258"/>
          <a:ext cx="914400" cy="914400"/>
        </a:xfrm>
        <a:prstGeom prst="rect">
          <a:avLst/>
        </a:prstGeom>
      </xdr:spPr>
    </xdr:pic>
    <xdr:clientData/>
  </xdr:twoCellAnchor>
  <xdr:twoCellAnchor editAs="oneCell">
    <xdr:from>
      <xdr:col>12</xdr:col>
      <xdr:colOff>179615</xdr:colOff>
      <xdr:row>12</xdr:row>
      <xdr:rowOff>226786</xdr:rowOff>
    </xdr:from>
    <xdr:to>
      <xdr:col>12</xdr:col>
      <xdr:colOff>1094015</xdr:colOff>
      <xdr:row>12</xdr:row>
      <xdr:rowOff>1141186</xdr:rowOff>
    </xdr:to>
    <xdr:pic>
      <xdr:nvPicPr>
        <xdr:cNvPr id="55" name="Graphique 54" descr="Poignée de main contour">
          <a:extLst>
            <a:ext uri="{FF2B5EF4-FFF2-40B4-BE49-F238E27FC236}">
              <a16:creationId xmlns:a16="http://schemas.microsoft.com/office/drawing/2014/main" id="{60CD778F-07B4-46E1-849A-59630DD95062}"/>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15470415" y="6843486"/>
          <a:ext cx="914400" cy="914400"/>
        </a:xfrm>
        <a:prstGeom prst="rect">
          <a:avLst/>
        </a:prstGeom>
      </xdr:spPr>
    </xdr:pic>
    <xdr:clientData/>
  </xdr:twoCellAnchor>
  <xdr:twoCellAnchor editAs="oneCell">
    <xdr:from>
      <xdr:col>3</xdr:col>
      <xdr:colOff>195943</xdr:colOff>
      <xdr:row>15</xdr:row>
      <xdr:rowOff>195943</xdr:rowOff>
    </xdr:from>
    <xdr:to>
      <xdr:col>3</xdr:col>
      <xdr:colOff>1110343</xdr:colOff>
      <xdr:row>15</xdr:row>
      <xdr:rowOff>1110343</xdr:rowOff>
    </xdr:to>
    <xdr:pic>
      <xdr:nvPicPr>
        <xdr:cNvPr id="56" name="Graphique 55" descr="Poignée de main contour">
          <a:extLst>
            <a:ext uri="{FF2B5EF4-FFF2-40B4-BE49-F238E27FC236}">
              <a16:creationId xmlns:a16="http://schemas.microsoft.com/office/drawing/2014/main" id="{F52F1F6B-1C43-435C-BB11-B97DF18AA641}"/>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3113314" y="10559143"/>
          <a:ext cx="914400" cy="914400"/>
        </a:xfrm>
        <a:prstGeom prst="rect">
          <a:avLst/>
        </a:prstGeom>
      </xdr:spPr>
    </xdr:pic>
    <xdr:clientData/>
  </xdr:twoCellAnchor>
  <xdr:twoCellAnchor editAs="oneCell">
    <xdr:from>
      <xdr:col>5</xdr:col>
      <xdr:colOff>210456</xdr:colOff>
      <xdr:row>16</xdr:row>
      <xdr:rowOff>244929</xdr:rowOff>
    </xdr:from>
    <xdr:to>
      <xdr:col>5</xdr:col>
      <xdr:colOff>1124856</xdr:colOff>
      <xdr:row>16</xdr:row>
      <xdr:rowOff>1159329</xdr:rowOff>
    </xdr:to>
    <xdr:pic>
      <xdr:nvPicPr>
        <xdr:cNvPr id="57" name="Graphique 56" descr="Poignée de main contour">
          <a:extLst>
            <a:ext uri="{FF2B5EF4-FFF2-40B4-BE49-F238E27FC236}">
              <a16:creationId xmlns:a16="http://schemas.microsoft.com/office/drawing/2014/main" id="{8A3E8B05-C0E2-4142-98A9-465A30DF7A1F}"/>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6255656" y="11941629"/>
          <a:ext cx="914400" cy="914400"/>
        </a:xfrm>
        <a:prstGeom prst="rect">
          <a:avLst/>
        </a:prstGeom>
      </xdr:spPr>
    </xdr:pic>
    <xdr:clientData/>
  </xdr:twoCellAnchor>
  <xdr:twoCellAnchor editAs="oneCell">
    <xdr:from>
      <xdr:col>3</xdr:col>
      <xdr:colOff>195942</xdr:colOff>
      <xdr:row>18</xdr:row>
      <xdr:rowOff>174172</xdr:rowOff>
    </xdr:from>
    <xdr:to>
      <xdr:col>3</xdr:col>
      <xdr:colOff>1110342</xdr:colOff>
      <xdr:row>18</xdr:row>
      <xdr:rowOff>1088572</xdr:rowOff>
    </xdr:to>
    <xdr:pic>
      <xdr:nvPicPr>
        <xdr:cNvPr id="58" name="Graphique 57" descr="Poignée de main contour">
          <a:extLst>
            <a:ext uri="{FF2B5EF4-FFF2-40B4-BE49-F238E27FC236}">
              <a16:creationId xmlns:a16="http://schemas.microsoft.com/office/drawing/2014/main" id="{19726A11-9525-4DB0-81C5-950B2850B747}"/>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3113313" y="14325601"/>
          <a:ext cx="914400" cy="914400"/>
        </a:xfrm>
        <a:prstGeom prst="rect">
          <a:avLst/>
        </a:prstGeom>
      </xdr:spPr>
    </xdr:pic>
    <xdr:clientData/>
  </xdr:twoCellAnchor>
  <xdr:twoCellAnchor editAs="oneCell">
    <xdr:from>
      <xdr:col>2</xdr:col>
      <xdr:colOff>431800</xdr:colOff>
      <xdr:row>2</xdr:row>
      <xdr:rowOff>25401</xdr:rowOff>
    </xdr:from>
    <xdr:to>
      <xdr:col>2</xdr:col>
      <xdr:colOff>1761002</xdr:colOff>
      <xdr:row>2</xdr:row>
      <xdr:rowOff>1244601</xdr:rowOff>
    </xdr:to>
    <xdr:pic>
      <xdr:nvPicPr>
        <xdr:cNvPr id="60" name="Image 59">
          <a:extLst>
            <a:ext uri="{FF2B5EF4-FFF2-40B4-BE49-F238E27FC236}">
              <a16:creationId xmlns:a16="http://schemas.microsoft.com/office/drawing/2014/main" id="{BD54A0BE-662A-C33C-D308-0C7BBBA586F8}"/>
            </a:ext>
          </a:extLst>
        </xdr:cNvPr>
        <xdr:cNvPicPr>
          <a:picLocks noChangeAspect="1"/>
        </xdr:cNvPicPr>
      </xdr:nvPicPr>
      <xdr:blipFill>
        <a:blip xmlns:r="http://schemas.openxmlformats.org/officeDocument/2006/relationships" r:embed="rId23"/>
        <a:stretch>
          <a:fillRect/>
        </a:stretch>
      </xdr:blipFill>
      <xdr:spPr>
        <a:xfrm>
          <a:off x="2679700" y="3543301"/>
          <a:ext cx="1329202" cy="1219200"/>
        </a:xfrm>
        <a:prstGeom prst="rect">
          <a:avLst/>
        </a:prstGeom>
      </xdr:spPr>
    </xdr:pic>
    <xdr:clientData/>
  </xdr:twoCellAnchor>
  <xdr:oneCellAnchor>
    <xdr:from>
      <xdr:col>3</xdr:col>
      <xdr:colOff>107373</xdr:colOff>
      <xdr:row>0</xdr:row>
      <xdr:rowOff>287482</xdr:rowOff>
    </xdr:from>
    <xdr:ext cx="14561128" cy="1333500"/>
    <xdr:sp macro="" textlink="">
      <xdr:nvSpPr>
        <xdr:cNvPr id="62" name="Rectangle 61">
          <a:extLst>
            <a:ext uri="{FF2B5EF4-FFF2-40B4-BE49-F238E27FC236}">
              <a16:creationId xmlns:a16="http://schemas.microsoft.com/office/drawing/2014/main" id="{AABD5546-C6EA-46B1-9753-2A89BD7A2CF4}"/>
            </a:ext>
          </a:extLst>
        </xdr:cNvPr>
        <xdr:cNvSpPr/>
      </xdr:nvSpPr>
      <xdr:spPr>
        <a:xfrm>
          <a:off x="3190009" y="287482"/>
          <a:ext cx="14561128" cy="1333500"/>
        </a:xfrm>
        <a:prstGeom prst="rect">
          <a:avLst/>
        </a:prstGeom>
        <a:noFill/>
      </xdr:spPr>
      <xdr:txBody>
        <a:bodyPr wrap="square" lIns="91440" tIns="45720" rIns="91440" bIns="45720">
          <a:noAutofit/>
        </a:bodyPr>
        <a:lstStyle/>
        <a:p>
          <a:pPr algn="ctr"/>
          <a:r>
            <a:rPr lang="fr-FR" sz="6000" b="1" cap="none" spc="50">
              <a:ln w="9525" cmpd="sng">
                <a:solidFill>
                  <a:srgbClr val="FF0000"/>
                </a:solidFill>
                <a:prstDash val="solid"/>
              </a:ln>
              <a:solidFill>
                <a:srgbClr val="70AD47">
                  <a:tint val="1000"/>
                </a:srgbClr>
              </a:solidFill>
              <a:effectLst/>
            </a:rPr>
            <a:t>Objectifs</a:t>
          </a:r>
          <a:r>
            <a:rPr lang="fr-FR" sz="6000" b="1" cap="none" spc="50" baseline="0">
              <a:ln w="9525" cmpd="sng">
                <a:solidFill>
                  <a:srgbClr val="FF0000"/>
                </a:solidFill>
                <a:prstDash val="solid"/>
              </a:ln>
              <a:solidFill>
                <a:srgbClr val="70AD47">
                  <a:tint val="1000"/>
                </a:srgbClr>
              </a:solidFill>
              <a:effectLst/>
            </a:rPr>
            <a:t> de développement durable ciblés</a:t>
          </a:r>
          <a:endParaRPr lang="fr-FR" sz="6000" b="1" cap="none" spc="50">
            <a:ln w="9525" cmpd="sng">
              <a:solidFill>
                <a:srgbClr val="FF0000"/>
              </a:solidFill>
              <a:prstDash val="solid"/>
            </a:ln>
            <a:solidFill>
              <a:srgbClr val="70AD47">
                <a:tint val="1000"/>
              </a:srgbClr>
            </a:solidFill>
            <a:effectLst/>
          </a:endParaRPr>
        </a:p>
      </xdr:txBody>
    </xdr:sp>
    <xdr:clientData/>
  </xdr:oneCellAnchor>
  <xdr:oneCellAnchor>
    <xdr:from>
      <xdr:col>3</xdr:col>
      <xdr:colOff>365318</xdr:colOff>
      <xdr:row>0</xdr:row>
      <xdr:rowOff>973975</xdr:rowOff>
    </xdr:from>
    <xdr:ext cx="7350218" cy="1125501"/>
    <xdr:sp macro="" textlink="">
      <xdr:nvSpPr>
        <xdr:cNvPr id="65" name="Rectangle 64">
          <a:extLst>
            <a:ext uri="{FF2B5EF4-FFF2-40B4-BE49-F238E27FC236}">
              <a16:creationId xmlns:a16="http://schemas.microsoft.com/office/drawing/2014/main" id="{27B29312-E1D7-4E03-8093-EBD4E2A3EB88}"/>
            </a:ext>
          </a:extLst>
        </xdr:cNvPr>
        <xdr:cNvSpPr/>
      </xdr:nvSpPr>
      <xdr:spPr>
        <a:xfrm>
          <a:off x="3062798" y="973975"/>
          <a:ext cx="7350218" cy="1125501"/>
        </a:xfrm>
        <a:prstGeom prst="rect">
          <a:avLst/>
        </a:prstGeom>
        <a:noFill/>
      </xdr:spPr>
      <xdr:txBody>
        <a:bodyPr wrap="none" lIns="91440" tIns="45720" rIns="91440" bIns="45720">
          <a:spAutoFit/>
        </a:bodyPr>
        <a:lstStyle/>
        <a:p>
          <a:pPr algn="ctr"/>
          <a:r>
            <a:rPr lang="fr-FR" sz="6600" b="1" cap="none" spc="50">
              <a:ln w="9525" cmpd="sng">
                <a:solidFill>
                  <a:srgbClr val="FF0000"/>
                </a:solidFill>
                <a:prstDash val="solid"/>
              </a:ln>
              <a:solidFill>
                <a:srgbClr val="FF0000"/>
              </a:solidFill>
              <a:effectLst/>
            </a:rPr>
            <a:t>par catégorie</a:t>
          </a:r>
          <a:r>
            <a:rPr lang="fr-FR" sz="6600" b="1" cap="none" spc="50" baseline="0">
              <a:ln w="9525" cmpd="sng">
                <a:solidFill>
                  <a:srgbClr val="FF0000"/>
                </a:solidFill>
                <a:prstDash val="solid"/>
              </a:ln>
              <a:solidFill>
                <a:srgbClr val="FF0000"/>
              </a:solidFill>
              <a:effectLst/>
            </a:rPr>
            <a:t> d'actif</a:t>
          </a:r>
          <a:endParaRPr lang="fr-FR" sz="6600" b="1" cap="none" spc="50">
            <a:ln w="9525" cmpd="sng">
              <a:solidFill>
                <a:srgbClr val="FF0000"/>
              </a:solidFill>
              <a:prstDash val="solid"/>
            </a:ln>
            <a:solidFill>
              <a:srgbClr val="FF0000"/>
            </a:solidFill>
            <a:effectLst/>
          </a:endParaRPr>
        </a:p>
      </xdr:txBody>
    </xdr:sp>
    <xdr:clientData/>
  </xdr:oneCellAnchor>
  <xdr:oneCellAnchor>
    <xdr:from>
      <xdr:col>11</xdr:col>
      <xdr:colOff>576036</xdr:colOff>
      <xdr:row>1</xdr:row>
      <xdr:rowOff>107950</xdr:rowOff>
    </xdr:from>
    <xdr:ext cx="914400" cy="868137"/>
    <xdr:pic>
      <xdr:nvPicPr>
        <xdr:cNvPr id="2" name="Graphique 1" descr="Cible avec un remplissage uni">
          <a:extLst>
            <a:ext uri="{FF2B5EF4-FFF2-40B4-BE49-F238E27FC236}">
              <a16:creationId xmlns:a16="http://schemas.microsoft.com/office/drawing/2014/main" id="{BB7EFCE7-BCC6-48AD-891C-80023AC670D7}"/>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 uri="{96DAC541-7B7A-43D3-8B79-37D633B846F1}">
              <asvg:svgBlip xmlns:asvg="http://schemas.microsoft.com/office/drawing/2016/SVG/main" r:embed="rId25"/>
            </a:ext>
          </a:extLst>
        </a:blip>
        <a:stretch>
          <a:fillRect/>
        </a:stretch>
      </xdr:blipFill>
      <xdr:spPr>
        <a:xfrm>
          <a:off x="13625286" y="3618593"/>
          <a:ext cx="914400" cy="868137"/>
        </a:xfrm>
        <a:prstGeom prst="rect">
          <a:avLst/>
        </a:prstGeom>
      </xdr:spPr>
    </xdr:pic>
    <xdr:clientData/>
  </xdr:oneCellAnchor>
  <xdr:oneCellAnchor>
    <xdr:from>
      <xdr:col>13</xdr:col>
      <xdr:colOff>668564</xdr:colOff>
      <xdr:row>1</xdr:row>
      <xdr:rowOff>152400</xdr:rowOff>
    </xdr:from>
    <xdr:ext cx="914400" cy="898071"/>
    <xdr:pic>
      <xdr:nvPicPr>
        <xdr:cNvPr id="8" name="Graphique 7" descr="Poignée de main contour">
          <a:extLst>
            <a:ext uri="{FF2B5EF4-FFF2-40B4-BE49-F238E27FC236}">
              <a16:creationId xmlns:a16="http://schemas.microsoft.com/office/drawing/2014/main" id="{7C66F644-3E1B-4AAB-AC52-D01EBB7DB093}"/>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 uri="{96DAC541-7B7A-43D3-8B79-37D633B846F1}">
              <asvg:svgBlip xmlns:asvg="http://schemas.microsoft.com/office/drawing/2016/SVG/main" r:embed="rId27"/>
            </a:ext>
          </a:extLst>
        </a:blip>
        <a:stretch>
          <a:fillRect/>
        </a:stretch>
      </xdr:blipFill>
      <xdr:spPr>
        <a:xfrm>
          <a:off x="16303171" y="3663043"/>
          <a:ext cx="914400" cy="898071"/>
        </a:xfrm>
        <a:prstGeom prst="rect">
          <a:avLst/>
        </a:prstGeom>
      </xdr:spPr>
    </xdr:pic>
    <xdr:clientData/>
  </xdr:oneCellAnchor>
  <xdr:twoCellAnchor editAs="oneCell">
    <xdr:from>
      <xdr:col>1</xdr:col>
      <xdr:colOff>121228</xdr:colOff>
      <xdr:row>0</xdr:row>
      <xdr:rowOff>242454</xdr:rowOff>
    </xdr:from>
    <xdr:to>
      <xdr:col>3</xdr:col>
      <xdr:colOff>173183</xdr:colOff>
      <xdr:row>0</xdr:row>
      <xdr:rowOff>2684318</xdr:rowOff>
    </xdr:to>
    <xdr:pic>
      <xdr:nvPicPr>
        <xdr:cNvPr id="5" name="Image 4">
          <a:extLst>
            <a:ext uri="{FF2B5EF4-FFF2-40B4-BE49-F238E27FC236}">
              <a16:creationId xmlns:a16="http://schemas.microsoft.com/office/drawing/2014/main" id="{11E6C62A-FD17-1E0A-FB63-B921A8624D5A}"/>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346364" y="242454"/>
          <a:ext cx="2441864" cy="24418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hirdstepenergy.sharepoint.com/Z:/Z:/Z:/Z:/Z:/Z:/Z:/Z:/Z:/EgnyteDrive/astris/DONNEES/Archives%20personnelles/KN/Annual%20Reporting%20Package%202001-12.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thirdstepenergy.sharepoint.com/Z:/Z:/Z:/Z:/Z:/Z:/Z:/Z:/Z:/EgnyteDrive/astris/C/jacquot/AppData/Local/Temp/Rar$DI11.520/4%20-%20Missions%20en%20cours/CPE%20-%20CENT%20ECOLES%20DE%20PARIS/5%20-%20Mod&#232;le%20Financier/OF/CPE%20Paris%20v23%2005%202011%20v16h20%20Envoi%20CEIDF.xls?92AF7D65" TargetMode="External"/><Relationship Id="rId1" Type="http://schemas.openxmlformats.org/officeDocument/2006/relationships/externalLinkPath" Target="file:///\\92AF7D65\CPE%20Paris%20v23%2005%202011%20v16h20%20Envoi%20CEIDF.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epartements\Gestion%20de%20Portefeuille\Participations\V&#233;lizy%20%20-%205462\Actualisation%20BP\BP%20AG%202008-03-11\Suivi%20r&#233;sultat%20immobilier%202007-12-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pkd-prorepo01\Serveur_Comptabilit&#233;\Contr&#244;le%20de%20Gestion\Reporting\2003\Effectifs%20&amp;%20masse%20salariale\Eff.%20et%20masse%20sal.%20Massai%20r&#233;els%20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mlr\Investimentos\MLR\BUILDING\Tivoli\Appraisals\Cash%20Flow%20Tivoli%20-%20Offic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en%20cours\acquisitions%20en%20cours\Botanic%202\CF%20Botanic%20Building.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FS/BFI/Bfi100/emissions/Green-Social-Theme%20Bond%20-%20Loan/Comit&#233;s/Comit&#233;s%20Green%20Bond/Comit&#233;%20GB%2016%20novembre%202018/2018%2011%2014%20Masque%20vivier%20de%20projets%20&#233;ligibles%20-%20IMMO%20DIDL.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outils%20de%20gestion\Normes%20composants%20(compta)\fches%20d'impacts\E.Vie\version1\SAS%20BOETIMM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ata\New%20Folder\Prova%20Cash%20flo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Departements\Gestion%20de%20Portefeuille\Participations\AIH%20BV%20-%205086\Business%20Plan%20Soci&#233;t&#233;\AIH%20bv.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thirdstepenergy.sharepoint.com/Z:/Z:/Z:/Z:/Z:/Z:/Z:/Z:/Z:/EgnyteDrive/astris/C/Documents%20and%20Settings/GBAUMGARTNER/Bureau/NDDL_Mod&#232;le_Financier_TARANI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hirdstepenergy.sharepoint.com/Z:/Z:/Z:/Z:/Z:/Z:/Z:/Z:/Z:/V:/windows/Temporary%20Internet%20Files/OLK2363/pret%20telegestion%20agirest%2010ans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Departements\Interm&#233;diation\Investissements\Dossiers%20en%20cours\BUREAUX\Dossiers%202010\Paris%209%20-%201-3%20rue%20Lafayette\04.%20Business%20Plans,%20Pricing\BP%20-%201-3%20Lafayette%20-%202010%2010%2014%20v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erv_appli\FinCompta\GIE_INFO\CLE%20repartiton%20gie%20inf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thirdstepenergy.sharepoint.com/Z:/Z:/Z:/Z:/Z:/Z:/Z:/Z:/Z:/Z:/Shared/Projects/Europe/Spain/Acciona%20Energia/Alexandra/FM/AF%20Model/2019-06-13%20-%20Project%20Alexandra%20-%20Draft%20Financial%20Model%20Master.xlsb"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K:\Documents%20and%20Settings\jaskula\Mes%20documents\Mod&#232;les\AIP_Vierg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Retail%20Property\Piemonte\Torino\Beinasco%20-%20CC%20Le%20Fornaci\Tenancy\2003-04-02%20Master%20Schedul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thirdstepenergy.sharepoint.com/Z:/Z:/Z:/Z:/Z:/Z:/Z:/Z:/Z:/EgnyteDrive/astris/C/Documents%20and%20Settings/guillard/Local%20Settings/Temporary%20Internet%20Files/Content.IE5/4DBNUANO/DPGF.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thirdstepenergy.sharepoint.com/Z:/Z:/Z:/Z:/Z:/Z:/Z:/Z:/Z:/EgnyteDrive/astris/Documents%20and%20Settings/maciolek_piotr/Pulpit/Doba_SM_MPPS_robocza_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epartements\Gestion%20de%20Portefeuille\Participations\AIH%20France%20SA%20-%205426\Business%20Plan%20Soci&#233;t&#233;\Restructuration%20NPF\BP%20AIH%20France%20NPF%20version%2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jaskula\Mes%20documents\Mod&#232;les\AIP_Vier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epartements\Interm&#233;diation\Investissements\Dossiers%20en%20cours\BUREAUX\Dossiers%202009\%23%23%20-%20CLASSEMENT\04.%20Business%20Plans,%20Pricing\corporate\BP%20Soci&#233;t&#233;%20Joubert%20Base%20Cas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en%20cours\AG%202007\Athos%20Tolbiac%20SCI\5001%20ATHOS%20SCI%20AG%2022-03-07%20DOC%20DE%20TRAVAIL\SCI%20Athos%20Tolbiac%20AG%2020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jaskula\Mes%20documents\Mod&#232;les\AIM%205.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1\WILTZ~1.CDC\LOCALS~1\Temp\Emprunts%2031122004.xls"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https://thirdstepenergy.sharepoint.com/sites/PoleFinancement/Documents%20partages/0%20-%20New%20Archi/01.%20PLATEFORMES%20&amp;%20ACTIFS%20TSE/1%20-%20TSE%20APHAIA/Equity%20Aphaia/Reporting/Pr&#233;sentation%20CDC%20CM%20-%20Juin%202022/20202-05-31%20-%20Aphaia%20-%20VF.xlsb?85680721" TargetMode="External"/><Relationship Id="rId1" Type="http://schemas.openxmlformats.org/officeDocument/2006/relationships/externalLinkPath" Target="file:///\\85680721\20202-05-31%20-%20Aphaia%20-%20VF.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Exh1_1"/>
      <sheetName val="Exh1_2"/>
      <sheetName val="Exh1_3"/>
      <sheetName val="Exh1_4"/>
      <sheetName val="Exh1_5"/>
      <sheetName val="Exh1_6"/>
      <sheetName val="Exh1_7"/>
      <sheetName val="Exh2_1"/>
      <sheetName val="Exh3"/>
      <sheetName val="Exh4_1"/>
      <sheetName val="Exh4_2"/>
      <sheetName val="Exh5_1"/>
      <sheetName val="Exh5_2"/>
      <sheetName val="Exh6"/>
      <sheetName val="Exh7_1"/>
      <sheetName val="Exh7_2"/>
      <sheetName val="Exh7_3"/>
      <sheetName val="Exh7_4"/>
      <sheetName val="Exh7_5"/>
      <sheetName val="Exh7_6"/>
      <sheetName val="Exh7_6_1"/>
      <sheetName val="Exh7_7"/>
      <sheetName val="Exh7_8"/>
      <sheetName val="Exh7_9_1"/>
      <sheetName val="Exh7_9_2"/>
      <sheetName val="Exh7_10"/>
      <sheetName val="Exh8_1"/>
      <sheetName val="Exh8_2"/>
      <sheetName val="Exh8_2_(1)"/>
      <sheetName val="Exh8_3"/>
      <sheetName val="Exh8_4"/>
      <sheetName val="Exh8_5"/>
      <sheetName val="Exh8_6"/>
      <sheetName val="Exh8_7"/>
      <sheetName val="Exh9 "/>
      <sheetName val="Portfolio_Assets"/>
      <sheetName val="ExistingDebt"/>
      <sheetName val="Cov"/>
      <sheetName val="Extract"/>
      <sheetName val="Hedging"/>
      <sheetName val="Opex"/>
      <sheetName val="Hanau_Portfolio"/>
      <sheetName val="Pitch"/>
      <sheetName val="Control"/>
      <sheetName val="Hyp_refi"/>
      <sheetName val="Hyp_SPV"/>
      <sheetName val="Hyp_Asset"/>
      <sheetName val="HoldCo"/>
      <sheetName val="Assets"/>
      <sheetName val="HE"/>
      <sheetName val="Espinasses"/>
      <sheetName val="Cernay"/>
      <sheetName val="Salleles"/>
      <sheetName val="Sigma"/>
      <sheetName val="CS6"/>
      <sheetName val="M12"/>
      <sheetName val="M16"/>
      <sheetName val="Data"/>
      <sheetName val="CF_Extract_I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37">
          <cell r="D37" t="str">
            <v>Centrale Solaire Parking PTS</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ésultats"/>
      <sheetName val="Graphes"/>
      <sheetName val="Sommaire"/>
      <sheetName val="Scenarios"/>
      <sheetName val="Hyp_gén"/>
      <sheetName val="Hyp_Fin"/>
      <sheetName val="Hyp_Coûts"/>
      <sheetName val="Temps"/>
      <sheetName val="Revenus"/>
      <sheetName val="Capex - Opex"/>
      <sheetName val="Fin"/>
      <sheetName val="Acc"/>
      <sheetName val="Taxes"/>
      <sheetName val="FS"/>
      <sheetName val="FS-A"/>
      <sheetName val="Résiliation"/>
      <sheetName val="Checks"/>
      <sheetName val="Synt_Hyp"/>
      <sheetName val="Hypothèses"/>
      <sheetName val="Ratios clé"/>
      <sheetName val="Redevance"/>
      <sheetName val="Phasage - GER &amp; entretien-maint"/>
      <sheetName val="Phasage - Recettes annexes"/>
      <sheetName val="A-conception"/>
      <sheetName val="B-construction"/>
      <sheetName val="C-Autres"/>
      <sheetName val="Total INV"/>
      <sheetName val="Traduction"/>
      <sheetName val="Portfolio_Assets"/>
      <sheetName val="ExistingDebt"/>
      <sheetName val="Cov"/>
      <sheetName val="Extract"/>
      <sheetName val="Hedging"/>
      <sheetName val="Opex"/>
      <sheetName val="Hanau_Portfolio"/>
      <sheetName val="Pitch"/>
      <sheetName val="Control"/>
      <sheetName val="Hyp_refi"/>
      <sheetName val="Hyp_SPV"/>
      <sheetName val="Hyp_Asset"/>
      <sheetName val="HoldCo"/>
      <sheetName val="Assets"/>
      <sheetName val="HE"/>
      <sheetName val="Espinasses"/>
      <sheetName val="Cernay"/>
      <sheetName val="Salleles"/>
      <sheetName val="Sigma"/>
      <sheetName val="CS6"/>
      <sheetName val="M12"/>
      <sheetName val="M16"/>
      <sheetName val="Data"/>
      <sheetName val="CF_Extract_IM"/>
    </sheetNames>
    <sheetDataSet>
      <sheetData sheetId="0" refreshError="1"/>
      <sheetData sheetId="1">
        <row r="48">
          <cell r="D48">
            <v>0.11997023224830625</v>
          </cell>
        </row>
      </sheetData>
      <sheetData sheetId="2" refreshError="1"/>
      <sheetData sheetId="3" refreshError="1"/>
      <sheetData sheetId="4">
        <row r="11">
          <cell r="E11">
            <v>2</v>
          </cell>
        </row>
      </sheetData>
      <sheetData sheetId="5">
        <row r="62">
          <cell r="E62">
            <v>0</v>
          </cell>
        </row>
      </sheetData>
      <sheetData sheetId="6">
        <row r="80">
          <cell r="F80">
            <v>1</v>
          </cell>
        </row>
      </sheetData>
      <sheetData sheetId="7" refreshError="1"/>
      <sheetData sheetId="8">
        <row r="14">
          <cell r="F14">
            <v>3</v>
          </cell>
        </row>
      </sheetData>
      <sheetData sheetId="9">
        <row r="207">
          <cell r="F207">
            <v>20316.494755820258</v>
          </cell>
        </row>
      </sheetData>
      <sheetData sheetId="10">
        <row r="179">
          <cell r="F179">
            <v>2.7512214728631079E-11</v>
          </cell>
        </row>
      </sheetData>
      <sheetData sheetId="11">
        <row r="115">
          <cell r="F115">
            <v>7.9942996666915178E-8</v>
          </cell>
        </row>
      </sheetData>
      <sheetData sheetId="12">
        <row r="232">
          <cell r="F232">
            <v>3.1782797744313029E-3</v>
          </cell>
        </row>
      </sheetData>
      <sheetData sheetId="13" refreshError="1"/>
      <sheetData sheetId="14"/>
      <sheetData sheetId="15" refreshError="1"/>
      <sheetData sheetId="16" refreshError="1"/>
      <sheetData sheetId="17">
        <row r="13">
          <cell r="F13">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ART REEL 2006"/>
      <sheetName val="ECART BUDGET 2007"/>
      <sheetName val="SUIVI TRESORERIE STE"/>
      <sheetName val="SUIVI RESULTAT STE &amp; ACTIF"/>
      <sheetName val="Code"/>
      <sheetName val="Liste sociétés"/>
      <sheetName val="Lexique"/>
      <sheetName val="Data trésorerie"/>
      <sheetName val="Data résultat"/>
      <sheetName val="Sage trésorerie"/>
      <sheetName val="Sage résultat"/>
      <sheetName val="Cptes et rubriques"/>
      <sheetName val="MACROS"/>
    </sheetNames>
    <sheetDataSet>
      <sheetData sheetId="0"/>
      <sheetData sheetId="1"/>
      <sheetData sheetId="2"/>
      <sheetData sheetId="3"/>
      <sheetData sheetId="4" refreshError="1"/>
      <sheetData sheetId="5" refreshError="1">
        <row r="1">
          <cell r="A1">
            <v>1</v>
          </cell>
          <cell r="B1" t="str">
            <v>SCI AEP STE 5113</v>
          </cell>
          <cell r="C1" t="str">
            <v>SCI AEP STE 5113</v>
          </cell>
        </row>
        <row r="2">
          <cell r="A2">
            <v>2</v>
          </cell>
          <cell r="B2" t="str">
            <v>SCI AEP 0000</v>
          </cell>
          <cell r="C2" t="str">
            <v>SCI AEP 0000</v>
          </cell>
        </row>
        <row r="3">
          <cell r="A3">
            <v>3</v>
          </cell>
          <cell r="B3" t="str">
            <v>SCI AEP ACTIF 2160</v>
          </cell>
          <cell r="C3" t="str">
            <v>SCI AEP ACTIF 2160</v>
          </cell>
        </row>
        <row r="4">
          <cell r="A4">
            <v>4</v>
          </cell>
          <cell r="B4" t="str">
            <v>SCI AEP ACTIF 2161</v>
          </cell>
          <cell r="C4" t="str">
            <v>SCI AEP ACTIF 2161</v>
          </cell>
        </row>
        <row r="5">
          <cell r="A5">
            <v>5</v>
          </cell>
          <cell r="B5" t="str">
            <v>SCI AEP ACTIF 2162</v>
          </cell>
          <cell r="C5" t="str">
            <v>SCI AEP ACTIF 2162</v>
          </cell>
        </row>
        <row r="6">
          <cell r="A6">
            <v>6</v>
          </cell>
          <cell r="B6" t="str">
            <v>SCI AEP ACTIF 2164</v>
          </cell>
          <cell r="C6" t="str">
            <v>SCI AEP ACTIF 2164</v>
          </cell>
        </row>
        <row r="7">
          <cell r="A7">
            <v>7</v>
          </cell>
          <cell r="B7" t="str">
            <v>SCI AEP ACTIF 2165</v>
          </cell>
          <cell r="C7" t="str">
            <v>SCI AEP ACTIF 2165</v>
          </cell>
        </row>
        <row r="8">
          <cell r="A8">
            <v>8</v>
          </cell>
          <cell r="B8" t="str">
            <v>SCI AEP ACTIF 2166</v>
          </cell>
          <cell r="C8" t="str">
            <v>SCI AEP ACTIF 2166</v>
          </cell>
        </row>
        <row r="9">
          <cell r="A9">
            <v>9</v>
          </cell>
          <cell r="B9" t="str">
            <v>SCI AEP ACTIF 2167</v>
          </cell>
          <cell r="C9" t="str">
            <v>SCI AEP ACTIF 2167</v>
          </cell>
        </row>
        <row r="10">
          <cell r="A10">
            <v>10</v>
          </cell>
          <cell r="B10" t="str">
            <v>SCI AEP ACTIF 2168</v>
          </cell>
          <cell r="C10" t="str">
            <v>SCI AEP ACTIF 2168</v>
          </cell>
        </row>
        <row r="11">
          <cell r="A11">
            <v>11</v>
          </cell>
          <cell r="B11" t="str">
            <v>SCI AEP ACTIF 2170</v>
          </cell>
          <cell r="C11" t="str">
            <v>SCI AEP ACTIF 2170</v>
          </cell>
        </row>
        <row r="12">
          <cell r="A12">
            <v>12</v>
          </cell>
          <cell r="B12" t="str">
            <v>SCI AEP ACTIF 2171</v>
          </cell>
          <cell r="C12" t="str">
            <v>SCI AEP ACTIF 2171</v>
          </cell>
        </row>
        <row r="13">
          <cell r="A13">
            <v>13</v>
          </cell>
          <cell r="B13" t="str">
            <v>SCI AEP ACTIF 2172</v>
          </cell>
          <cell r="C13" t="str">
            <v>SCI AEP ACTIF 2172</v>
          </cell>
        </row>
        <row r="14">
          <cell r="A14">
            <v>14</v>
          </cell>
          <cell r="B14" t="str">
            <v>SCI AEP ACTIF 2173</v>
          </cell>
          <cell r="C14" t="str">
            <v>SCI AEP ACTIF 2173</v>
          </cell>
        </row>
        <row r="15">
          <cell r="A15">
            <v>15</v>
          </cell>
          <cell r="B15" t="str">
            <v>SCI AEP ACTIF 2174</v>
          </cell>
          <cell r="C15" t="str">
            <v>SCI AEP ACTIF 2174</v>
          </cell>
        </row>
        <row r="16">
          <cell r="A16">
            <v>16</v>
          </cell>
          <cell r="B16" t="str">
            <v>SCI AEP ACTIF 2175</v>
          </cell>
          <cell r="C16" t="str">
            <v>SCI AEP ACTIF 2175</v>
          </cell>
        </row>
        <row r="17">
          <cell r="A17">
            <v>17</v>
          </cell>
          <cell r="B17" t="str">
            <v>SCI AEP ACTIF 2177</v>
          </cell>
          <cell r="C17" t="str">
            <v>SCI AEP ACTIF 2177</v>
          </cell>
        </row>
        <row r="18">
          <cell r="A18">
            <v>18</v>
          </cell>
          <cell r="B18" t="str">
            <v>SCI AEP ACTIF 2178</v>
          </cell>
          <cell r="C18" t="str">
            <v>SCI AEP ACTIF 2178</v>
          </cell>
        </row>
        <row r="19">
          <cell r="A19">
            <v>19</v>
          </cell>
          <cell r="B19" t="str">
            <v>SCI AEP ACTIF 2737</v>
          </cell>
          <cell r="C19" t="str">
            <v>SCI AEP ACTIF 2737</v>
          </cell>
        </row>
        <row r="20">
          <cell r="A20">
            <v>20</v>
          </cell>
          <cell r="B20" t="str">
            <v>SCI AEP ACTIF 2738</v>
          </cell>
          <cell r="C20" t="str">
            <v>SCI AEP ACTIF 2738</v>
          </cell>
        </row>
        <row r="21">
          <cell r="A21">
            <v>21</v>
          </cell>
          <cell r="B21" t="str">
            <v>SCI AEP ACTIF 2739</v>
          </cell>
          <cell r="C21" t="str">
            <v>SCI AEP ACTIF 2739</v>
          </cell>
        </row>
        <row r="22">
          <cell r="A22">
            <v>22</v>
          </cell>
          <cell r="B22" t="str">
            <v>SCI AEP 7 STE 5119</v>
          </cell>
          <cell r="C22" t="str">
            <v>SCI AEP 7 STE 5119</v>
          </cell>
        </row>
        <row r="23">
          <cell r="A23">
            <v>23</v>
          </cell>
          <cell r="B23" t="str">
            <v>SCI RUE DE BOURGOGNE STE 5123</v>
          </cell>
          <cell r="C23" t="str">
            <v>SCI RUE DE BOURGOGNE STE 5123</v>
          </cell>
        </row>
        <row r="24">
          <cell r="A24">
            <v>24</v>
          </cell>
          <cell r="B24" t="str">
            <v>SCI CAMPDOLENT STE 5126</v>
          </cell>
          <cell r="C24" t="str">
            <v>SCI CAMPDOLENT STE 5126</v>
          </cell>
        </row>
        <row r="25">
          <cell r="A25">
            <v>25</v>
          </cell>
          <cell r="B25" t="str">
            <v>SAS CENTER VILLEPINTE STE 5414</v>
          </cell>
          <cell r="C25" t="str">
            <v>SAS CENTER VILLEPINTE STE 5414</v>
          </cell>
        </row>
        <row r="26">
          <cell r="A26">
            <v>26</v>
          </cell>
          <cell r="B26" t="str">
            <v>SAS COLVEL STE 5460</v>
          </cell>
          <cell r="C26" t="str">
            <v>SAS COLVEL STE 5460</v>
          </cell>
        </row>
        <row r="27">
          <cell r="A27">
            <v>27</v>
          </cell>
          <cell r="B27" t="str">
            <v>SAS DEFENSE CB3 STE 5472</v>
          </cell>
          <cell r="C27" t="str">
            <v>SAS DEFENSE CB3 STE 5472</v>
          </cell>
        </row>
        <row r="28">
          <cell r="A28">
            <v>28</v>
          </cell>
          <cell r="B28" t="str">
            <v>SAS ETENDARD STE 5129</v>
          </cell>
          <cell r="C28" t="str">
            <v>SAS ETENDARD STE 5129</v>
          </cell>
        </row>
        <row r="29">
          <cell r="A29">
            <v>29</v>
          </cell>
          <cell r="B29" t="str">
            <v>SCI GALERIES DRANCEENNES STE 5137</v>
          </cell>
          <cell r="C29" t="str">
            <v>SCI GALERIES DRANCEENNES STE 5137</v>
          </cell>
        </row>
        <row r="30">
          <cell r="A30">
            <v>30</v>
          </cell>
          <cell r="B30" t="str">
            <v>SCI HEROUVILLE STE 5138</v>
          </cell>
          <cell r="C30" t="str">
            <v>SCI HEROUVILLE STE 5138</v>
          </cell>
        </row>
        <row r="31">
          <cell r="A31">
            <v>31</v>
          </cell>
          <cell r="B31" t="str">
            <v>SAS PYRAMIDE 2 STE 5148</v>
          </cell>
          <cell r="C31" t="str">
            <v>SAS PYRAMIDE 2 STE 5148</v>
          </cell>
        </row>
        <row r="32">
          <cell r="A32">
            <v>32</v>
          </cell>
          <cell r="B32" t="str">
            <v>SCI QUAI DE SEINE STE 5149</v>
          </cell>
          <cell r="C32" t="str">
            <v>SCI QUAI DE SEINE STE 5149</v>
          </cell>
        </row>
        <row r="33">
          <cell r="A33">
            <v>33</v>
          </cell>
          <cell r="B33" t="str">
            <v>SCI RUEIL APOLLO STE 5452</v>
          </cell>
          <cell r="C33" t="str">
            <v>SCI RUEIL APOLLO STE 5452</v>
          </cell>
        </row>
        <row r="34">
          <cell r="A34">
            <v>34</v>
          </cell>
          <cell r="B34" t="str">
            <v>SCI ST DENIS TALANGE STE 5151</v>
          </cell>
          <cell r="C34" t="str">
            <v>SCI ST DENIS TALANGE STE 5151</v>
          </cell>
        </row>
        <row r="35">
          <cell r="A35">
            <v>35</v>
          </cell>
          <cell r="B35" t="str">
            <v>SCI ST DENIS TALANGE 0000</v>
          </cell>
          <cell r="C35" t="str">
            <v>SCI ST DENIS TALANGE 0000</v>
          </cell>
        </row>
        <row r="36">
          <cell r="A36">
            <v>36</v>
          </cell>
          <cell r="B36" t="str">
            <v>SCI ST DENIS TALANGE ACTIF 2677</v>
          </cell>
          <cell r="C36" t="str">
            <v>SCI ST DENIS TALANGE ACTIF 2677</v>
          </cell>
        </row>
        <row r="37">
          <cell r="A37">
            <v>37</v>
          </cell>
          <cell r="B37" t="str">
            <v>SCI ST DENIS TALANGE ACTIF 2678</v>
          </cell>
          <cell r="C37" t="str">
            <v>SCI ST DENIS TALANGE ACTIF 2678</v>
          </cell>
        </row>
        <row r="38">
          <cell r="A38">
            <v>38</v>
          </cell>
          <cell r="B38" t="str">
            <v>SCI ST DENIS TALANGE ACTIF 2825</v>
          </cell>
          <cell r="C38" t="str">
            <v>SCI ST DENIS TALANGE ACTIF 2825</v>
          </cell>
        </row>
        <row r="39">
          <cell r="A39">
            <v>39</v>
          </cell>
          <cell r="B39" t="str">
            <v>SCI VALENCE STE 5153</v>
          </cell>
          <cell r="C39" t="str">
            <v>SCI VALENCE STE 5153</v>
          </cell>
        </row>
        <row r="40">
          <cell r="A40">
            <v>40</v>
          </cell>
          <cell r="B40" t="str">
            <v>SAS VELIZY STE 5462</v>
          </cell>
          <cell r="C40" t="str">
            <v>SAS VELIZY STE 5462</v>
          </cell>
        </row>
        <row r="41">
          <cell r="A41">
            <v>41</v>
          </cell>
          <cell r="B41" t="str">
            <v>SCI VIVIER MERLE STE 5154</v>
          </cell>
          <cell r="C41" t="str">
            <v>SCI VIVIER MERLE STE 5154</v>
          </cell>
        </row>
      </sheetData>
      <sheetData sheetId="6" refreshError="1">
        <row r="3">
          <cell r="A3" t="str">
            <v>RESULTAT EXPLOITATION</v>
          </cell>
        </row>
        <row r="5">
          <cell r="A5" t="str">
            <v>1PR</v>
          </cell>
          <cell r="B5" t="str">
            <v>Loyers</v>
          </cell>
        </row>
        <row r="6">
          <cell r="A6" t="str">
            <v>2PR</v>
          </cell>
          <cell r="B6" t="str">
            <v>Autres produits locatifs</v>
          </cell>
        </row>
        <row r="7">
          <cell r="A7" t="str">
            <v>3PR</v>
          </cell>
          <cell r="B7" t="str">
            <v>Charges locatives refacturées</v>
          </cell>
        </row>
        <row r="8">
          <cell r="A8" t="str">
            <v>4PR</v>
          </cell>
          <cell r="B8" t="str">
            <v>Impôts et taxes refacturés</v>
          </cell>
        </row>
        <row r="9">
          <cell r="A9" t="str">
            <v>5PR</v>
          </cell>
          <cell r="B9" t="str">
            <v>Charges / ex. antérieurs</v>
          </cell>
        </row>
        <row r="10">
          <cell r="A10" t="str">
            <v>6PR</v>
          </cell>
          <cell r="B10" t="str">
            <v>Autres charges</v>
          </cell>
        </row>
        <row r="11">
          <cell r="A11" t="str">
            <v>7PR</v>
          </cell>
          <cell r="B11" t="str">
            <v>Reprises sur provisions</v>
          </cell>
        </row>
        <row r="12">
          <cell r="A12" t="str">
            <v>8PR</v>
          </cell>
          <cell r="B12" t="str">
            <v>Autres produits d'exploitation</v>
          </cell>
        </row>
        <row r="13">
          <cell r="A13" t="str">
            <v>1CH</v>
          </cell>
          <cell r="B13" t="str">
            <v>Charges locatives</v>
          </cell>
        </row>
        <row r="14">
          <cell r="A14" t="str">
            <v>2CH</v>
          </cell>
          <cell r="B14" t="str">
            <v>Assurances</v>
          </cell>
        </row>
        <row r="15">
          <cell r="A15" t="str">
            <v>3CH</v>
          </cell>
          <cell r="B15" t="str">
            <v>Honoraires de gestion Property Management</v>
          </cell>
        </row>
        <row r="16">
          <cell r="A16" t="str">
            <v>4CH</v>
          </cell>
          <cell r="B16" t="str">
            <v>Honoraires de gestion Asset &amp; Portfolio</v>
          </cell>
        </row>
        <row r="17">
          <cell r="A17" t="str">
            <v>5CH</v>
          </cell>
          <cell r="B17" t="str">
            <v>Honoraires de gestion Corporate</v>
          </cell>
        </row>
        <row r="18">
          <cell r="A18" t="str">
            <v>6CH</v>
          </cell>
          <cell r="B18" t="str">
            <v>Honoraires de commercialisation</v>
          </cell>
        </row>
        <row r="19">
          <cell r="A19" t="str">
            <v>7CH</v>
          </cell>
          <cell r="B19" t="str">
            <v>Honoraires de mission technique</v>
          </cell>
        </row>
        <row r="20">
          <cell r="A20" t="str">
            <v>8CH</v>
          </cell>
          <cell r="B20" t="str">
            <v>Autres honoraires de gestion</v>
          </cell>
        </row>
        <row r="21">
          <cell r="A21" t="str">
            <v>9CH</v>
          </cell>
          <cell r="B21" t="str">
            <v>Charges diverses</v>
          </cell>
        </row>
        <row r="22">
          <cell r="A22" t="str">
            <v>10CH</v>
          </cell>
          <cell r="B22" t="str">
            <v>Taxe foncière</v>
          </cell>
        </row>
        <row r="23">
          <cell r="A23" t="str">
            <v>11CH</v>
          </cell>
          <cell r="B23" t="str">
            <v>Taxe bureau</v>
          </cell>
        </row>
        <row r="24">
          <cell r="A24" t="str">
            <v>12CH</v>
          </cell>
          <cell r="B24" t="str">
            <v>Autres impôts et taxes immobiliers</v>
          </cell>
        </row>
        <row r="25">
          <cell r="A25" t="str">
            <v>13CH</v>
          </cell>
          <cell r="B25" t="str">
            <v>Impôts et taxes corporate</v>
          </cell>
        </row>
        <row r="26">
          <cell r="A26" t="str">
            <v>14CH</v>
          </cell>
          <cell r="B26" t="str">
            <v>Dotations aux amortissements</v>
          </cell>
        </row>
        <row r="27">
          <cell r="A27" t="str">
            <v>15CH</v>
          </cell>
          <cell r="B27" t="str">
            <v>Dotations aux provisions</v>
          </cell>
        </row>
        <row r="28">
          <cell r="A28" t="str">
            <v>16CH</v>
          </cell>
          <cell r="B28" t="str">
            <v>Autres charges d'exploitation</v>
          </cell>
        </row>
        <row r="29">
          <cell r="A29" t="str">
            <v>17CH</v>
          </cell>
          <cell r="B29" t="str">
            <v>Travaux</v>
          </cell>
        </row>
        <row r="31">
          <cell r="A31" t="str">
            <v>RESULTAT FINANCIER</v>
          </cell>
        </row>
        <row r="33">
          <cell r="A33" t="str">
            <v>9PR</v>
          </cell>
          <cell r="B33" t="str">
            <v>Produits financiers</v>
          </cell>
        </row>
        <row r="34">
          <cell r="A34" t="str">
            <v>18CH</v>
          </cell>
          <cell r="B34" t="str">
            <v>Charges financières</v>
          </cell>
        </row>
        <row r="36">
          <cell r="A36" t="str">
            <v>RESULTAT EXCEPTIONNEL</v>
          </cell>
        </row>
        <row r="38">
          <cell r="A38" t="str">
            <v>10PR</v>
          </cell>
          <cell r="B38" t="str">
            <v>Produits exceptionnels</v>
          </cell>
        </row>
        <row r="39">
          <cell r="A39" t="str">
            <v>19CH</v>
          </cell>
          <cell r="B39" t="str">
            <v>Charges exceptionnelles</v>
          </cell>
        </row>
        <row r="41">
          <cell r="A41" t="str">
            <v>IMPOT</v>
          </cell>
        </row>
        <row r="43">
          <cell r="A43" t="str">
            <v>IS</v>
          </cell>
          <cell r="B43" t="str">
            <v>Impôts sur les bénéfices</v>
          </cell>
        </row>
        <row r="47">
          <cell r="A47" t="str">
            <v>TRESORERIE</v>
          </cell>
        </row>
        <row r="48">
          <cell r="A48" t="str">
            <v>VARIATION TRESORERIE LIEE A L'EXPLOITATION</v>
          </cell>
        </row>
        <row r="50">
          <cell r="B50" t="str">
            <v>Encaissements</v>
          </cell>
        </row>
        <row r="51">
          <cell r="A51" t="str">
            <v>1TR</v>
          </cell>
          <cell r="B51" t="str">
            <v>Loyers TTC</v>
          </cell>
        </row>
        <row r="52">
          <cell r="A52" t="str">
            <v>2TR</v>
          </cell>
          <cell r="B52" t="str">
            <v>Autres revenus locatifs TTC</v>
          </cell>
        </row>
        <row r="53">
          <cell r="A53" t="str">
            <v>3TR</v>
          </cell>
          <cell r="B53" t="str">
            <v>Charges refacturées TTC</v>
          </cell>
        </row>
        <row r="54">
          <cell r="A54" t="str">
            <v>4TR</v>
          </cell>
          <cell r="B54" t="str">
            <v>Charges refacturées sans TVA</v>
          </cell>
        </row>
        <row r="55">
          <cell r="A55" t="str">
            <v>5TR</v>
          </cell>
          <cell r="B55" t="str">
            <v>Autres produits d'exploitation</v>
          </cell>
        </row>
        <row r="56">
          <cell r="A56" t="str">
            <v>6TR</v>
          </cell>
          <cell r="B56" t="str">
            <v>Produits des participations</v>
          </cell>
        </row>
        <row r="57">
          <cell r="A57" t="str">
            <v>7TR</v>
          </cell>
          <cell r="B57" t="str">
            <v>Produits des créances rattachées / participations</v>
          </cell>
        </row>
        <row r="58">
          <cell r="A58" t="str">
            <v>8TR</v>
          </cell>
          <cell r="B58" t="str">
            <v>Produits financiers / swaps</v>
          </cell>
        </row>
        <row r="59">
          <cell r="A59" t="str">
            <v>9TR</v>
          </cell>
          <cell r="B59" t="str">
            <v>Cessions valeurs mobilières de placement</v>
          </cell>
        </row>
        <row r="60">
          <cell r="A60" t="str">
            <v>10TR</v>
          </cell>
          <cell r="B60" t="str">
            <v>Autres produits financiers</v>
          </cell>
        </row>
        <row r="61">
          <cell r="A61" t="str">
            <v>11TR</v>
          </cell>
          <cell r="B61" t="str">
            <v>Produits exceptionnels</v>
          </cell>
        </row>
        <row r="63">
          <cell r="B63" t="str">
            <v>Décaissements</v>
          </cell>
        </row>
        <row r="64">
          <cell r="A64" t="str">
            <v>12TR</v>
          </cell>
          <cell r="B64" t="str">
            <v>Charges locatives TTC</v>
          </cell>
        </row>
        <row r="65">
          <cell r="A65" t="str">
            <v>13TR</v>
          </cell>
          <cell r="B65" t="str">
            <v>Honoraires de gestion Property Management</v>
          </cell>
        </row>
        <row r="66">
          <cell r="A66" t="str">
            <v>14TR</v>
          </cell>
          <cell r="B66" t="str">
            <v>Honoraires IAE TTC</v>
          </cell>
        </row>
        <row r="67">
          <cell r="A67" t="str">
            <v>15TR</v>
          </cell>
          <cell r="B67" t="str">
            <v>Autres charges TTC</v>
          </cell>
        </row>
        <row r="68">
          <cell r="A68" t="str">
            <v>16TR</v>
          </cell>
          <cell r="B68" t="str">
            <v>Impôts et taxes</v>
          </cell>
        </row>
        <row r="69">
          <cell r="A69" t="str">
            <v>17TR</v>
          </cell>
          <cell r="B69" t="str">
            <v>Intérêts sur c/c</v>
          </cell>
        </row>
        <row r="70">
          <cell r="A70" t="str">
            <v>18TR</v>
          </cell>
          <cell r="B70" t="str">
            <v>Intérêts sur emprunt</v>
          </cell>
        </row>
        <row r="71">
          <cell r="A71" t="str">
            <v>19TR</v>
          </cell>
          <cell r="B71" t="str">
            <v>Intérêts bancaires</v>
          </cell>
        </row>
        <row r="72">
          <cell r="A72" t="str">
            <v>20TR</v>
          </cell>
          <cell r="B72" t="str">
            <v>Achats valeurs mobilières de placement</v>
          </cell>
        </row>
        <row r="73">
          <cell r="A73" t="str">
            <v>21TR</v>
          </cell>
          <cell r="B73" t="str">
            <v>Charges exceptionnelles</v>
          </cell>
        </row>
        <row r="75">
          <cell r="A75" t="str">
            <v>22TR</v>
          </cell>
          <cell r="B75" t="str">
            <v>TVA encaissée</v>
          </cell>
        </row>
        <row r="76">
          <cell r="A76" t="str">
            <v>23TR</v>
          </cell>
          <cell r="B76" t="str">
            <v>TVA décaissée</v>
          </cell>
        </row>
        <row r="79">
          <cell r="A79" t="str">
            <v>VARIATION TRESORERIE LIEE AUX INVESTISSEMENTS</v>
          </cell>
        </row>
        <row r="81">
          <cell r="B81" t="str">
            <v>Encaissements / décaissements</v>
          </cell>
        </row>
        <row r="82">
          <cell r="A82" t="str">
            <v>24TR</v>
          </cell>
          <cell r="B82" t="str">
            <v>Cessions / acquisitions d'immobilisations</v>
          </cell>
        </row>
        <row r="83">
          <cell r="A83" t="str">
            <v>25TR</v>
          </cell>
          <cell r="B83" t="str">
            <v>Cessions / acquisitions de titres de participation</v>
          </cell>
        </row>
        <row r="85">
          <cell r="A85" t="str">
            <v>VARIATION TRESORERIE LIEE AUX OPERATIONS DE FINANCEMENT</v>
          </cell>
        </row>
        <row r="87">
          <cell r="B87" t="str">
            <v>Encaissements / décaissements</v>
          </cell>
        </row>
        <row r="88">
          <cell r="A88" t="str">
            <v>26TR</v>
          </cell>
          <cell r="B88" t="str">
            <v>Augmentation / réduction de capital</v>
          </cell>
        </row>
        <row r="89">
          <cell r="A89" t="str">
            <v>27TR</v>
          </cell>
          <cell r="B89" t="str">
            <v>Dividendes payés / dividendes reçus</v>
          </cell>
        </row>
        <row r="90">
          <cell r="A90" t="str">
            <v>28TR</v>
          </cell>
          <cell r="B90" t="str">
            <v>Variation des avances associés</v>
          </cell>
        </row>
        <row r="91">
          <cell r="A91" t="str">
            <v>29TR</v>
          </cell>
          <cell r="B91" t="str">
            <v>Variation des emprunts bancaires</v>
          </cell>
        </row>
        <row r="92">
          <cell r="A92" t="str">
            <v>30TR</v>
          </cell>
          <cell r="B92" t="str">
            <v>Variation des avances / prêts aux filiales</v>
          </cell>
        </row>
        <row r="94">
          <cell r="A94" t="str">
            <v>VARIATION TRESORERIE LIEE AUX OPERATIONS DE FINANCEMENT</v>
          </cell>
        </row>
        <row r="96">
          <cell r="A96" t="str">
            <v>31TR</v>
          </cell>
          <cell r="B96" t="str">
            <v>Valeurs mobilières de placement</v>
          </cell>
        </row>
        <row r="97">
          <cell r="A97" t="str">
            <v>32TR</v>
          </cell>
          <cell r="B97" t="str">
            <v>Disponibilités</v>
          </cell>
        </row>
        <row r="101">
          <cell r="A101" t="str">
            <v>SOCIETES</v>
          </cell>
        </row>
        <row r="102">
          <cell r="A102">
            <v>1</v>
          </cell>
          <cell r="B102" t="str">
            <v>SCI AEP STE 5113</v>
          </cell>
        </row>
        <row r="103">
          <cell r="A103">
            <v>2</v>
          </cell>
          <cell r="B103" t="str">
            <v>SCI AEP 0000</v>
          </cell>
        </row>
        <row r="104">
          <cell r="A104">
            <v>3</v>
          </cell>
          <cell r="B104" t="str">
            <v>SCI AEP ACTIF 2160</v>
          </cell>
        </row>
        <row r="105">
          <cell r="A105">
            <v>4</v>
          </cell>
          <cell r="B105" t="str">
            <v>SCI AEP ACTIF 2161</v>
          </cell>
        </row>
        <row r="106">
          <cell r="A106">
            <v>5</v>
          </cell>
          <cell r="B106" t="str">
            <v>SCI AEP ACTIF 2162</v>
          </cell>
        </row>
        <row r="107">
          <cell r="A107">
            <v>6</v>
          </cell>
          <cell r="B107" t="str">
            <v>SCI AEP ACTIF 2164</v>
          </cell>
        </row>
        <row r="108">
          <cell r="A108">
            <v>7</v>
          </cell>
          <cell r="B108" t="str">
            <v>SCI AEP ACTIF 2165</v>
          </cell>
        </row>
        <row r="109">
          <cell r="A109">
            <v>8</v>
          </cell>
          <cell r="B109" t="str">
            <v>SCI AEP ACTIF 2166</v>
          </cell>
        </row>
        <row r="110">
          <cell r="A110">
            <v>9</v>
          </cell>
          <cell r="B110" t="str">
            <v>SCI AEP ACTIF 2167</v>
          </cell>
        </row>
        <row r="111">
          <cell r="A111">
            <v>10</v>
          </cell>
          <cell r="B111" t="str">
            <v>SCI AEP ACTIF 2168</v>
          </cell>
        </row>
        <row r="112">
          <cell r="A112">
            <v>11</v>
          </cell>
          <cell r="B112" t="str">
            <v>SCI AEP ACTIF 2170</v>
          </cell>
        </row>
        <row r="113">
          <cell r="A113">
            <v>12</v>
          </cell>
          <cell r="B113" t="str">
            <v>SCI AEP ACTIF 2171</v>
          </cell>
        </row>
        <row r="114">
          <cell r="A114">
            <v>13</v>
          </cell>
          <cell r="B114" t="str">
            <v>SCI AEP ACTIF 2172</v>
          </cell>
        </row>
        <row r="115">
          <cell r="A115">
            <v>14</v>
          </cell>
          <cell r="B115" t="str">
            <v>SCI AEP ACTIF 2173</v>
          </cell>
        </row>
        <row r="116">
          <cell r="A116">
            <v>15</v>
          </cell>
          <cell r="B116" t="str">
            <v>SCI AEP ACTIF 2174</v>
          </cell>
        </row>
        <row r="117">
          <cell r="A117">
            <v>16</v>
          </cell>
          <cell r="B117" t="str">
            <v>SCI AEP ACTIF 2175</v>
          </cell>
        </row>
        <row r="118">
          <cell r="A118">
            <v>17</v>
          </cell>
          <cell r="B118" t="str">
            <v>SCI AEP ACTIF 2177</v>
          </cell>
        </row>
        <row r="119">
          <cell r="A119">
            <v>18</v>
          </cell>
          <cell r="B119" t="str">
            <v>SCI AEP ACTIF 2178</v>
          </cell>
        </row>
        <row r="120">
          <cell r="A120">
            <v>19</v>
          </cell>
          <cell r="B120" t="str">
            <v>SCI AEP ACTIF 2737</v>
          </cell>
        </row>
        <row r="121">
          <cell r="A121">
            <v>20</v>
          </cell>
          <cell r="B121" t="str">
            <v>SCI AEP ACTIF 2738</v>
          </cell>
        </row>
        <row r="122">
          <cell r="A122">
            <v>21</v>
          </cell>
          <cell r="B122" t="str">
            <v>SCI AEP ACTIF 2739</v>
          </cell>
        </row>
        <row r="123">
          <cell r="A123">
            <v>22</v>
          </cell>
          <cell r="B123" t="str">
            <v>SCI AEP 7 STE 5119</v>
          </cell>
        </row>
        <row r="124">
          <cell r="A124">
            <v>23</v>
          </cell>
          <cell r="B124" t="str">
            <v>SCI RUE DE BOURGOGNE STE 5123</v>
          </cell>
        </row>
        <row r="125">
          <cell r="A125">
            <v>24</v>
          </cell>
          <cell r="B125" t="str">
            <v>SCI CAMPDOLENT STE 5126</v>
          </cell>
        </row>
        <row r="126">
          <cell r="A126">
            <v>25</v>
          </cell>
          <cell r="B126" t="str">
            <v>SAS CENTER VILLEPINTE STE 5414</v>
          </cell>
        </row>
        <row r="127">
          <cell r="A127">
            <v>26</v>
          </cell>
          <cell r="B127" t="str">
            <v>SAS COLVEL STE 5460</v>
          </cell>
        </row>
        <row r="128">
          <cell r="A128">
            <v>27</v>
          </cell>
          <cell r="B128" t="str">
            <v>SAS DEFENSE CB3 STE 5472</v>
          </cell>
        </row>
        <row r="129">
          <cell r="A129">
            <v>28</v>
          </cell>
          <cell r="B129" t="str">
            <v>SAS ETENDARD STE 5129</v>
          </cell>
        </row>
        <row r="130">
          <cell r="A130">
            <v>29</v>
          </cell>
          <cell r="B130" t="str">
            <v>SCI GALERIES DRANCEENNES STE 5137</v>
          </cell>
        </row>
        <row r="131">
          <cell r="A131">
            <v>30</v>
          </cell>
          <cell r="B131" t="str">
            <v>SCI HEROUVILLE STE 5138</v>
          </cell>
        </row>
        <row r="132">
          <cell r="A132">
            <v>31</v>
          </cell>
          <cell r="B132" t="str">
            <v>SAS PYRAMIDE 2 STE 5148</v>
          </cell>
        </row>
        <row r="133">
          <cell r="A133">
            <v>32</v>
          </cell>
          <cell r="B133" t="str">
            <v>SCI QUAI DE SEINE STE 5149</v>
          </cell>
        </row>
        <row r="134">
          <cell r="A134">
            <v>33</v>
          </cell>
          <cell r="B134" t="str">
            <v>SCI RUEIL APOLLO STE 5452</v>
          </cell>
        </row>
        <row r="135">
          <cell r="A135">
            <v>34</v>
          </cell>
          <cell r="B135" t="str">
            <v>SCI ST DENIS TALANGE STE 5151</v>
          </cell>
        </row>
        <row r="136">
          <cell r="A136">
            <v>35</v>
          </cell>
          <cell r="B136" t="str">
            <v>SCI ST DENIS TALANGE 0000</v>
          </cell>
        </row>
        <row r="137">
          <cell r="A137">
            <v>36</v>
          </cell>
          <cell r="B137" t="str">
            <v>SCI ST DENIS TALANGE ACTIF 2677</v>
          </cell>
        </row>
        <row r="138">
          <cell r="A138">
            <v>37</v>
          </cell>
          <cell r="B138" t="str">
            <v>SCI ST DENIS TALANGE ACTIF 2678</v>
          </cell>
        </row>
        <row r="139">
          <cell r="A139">
            <v>38</v>
          </cell>
          <cell r="B139" t="str">
            <v>SCI ST DENIS TALANGE ACTIF 2825</v>
          </cell>
        </row>
        <row r="140">
          <cell r="A140">
            <v>39</v>
          </cell>
          <cell r="B140" t="str">
            <v>SCI VALENCE STE 5153</v>
          </cell>
        </row>
        <row r="141">
          <cell r="A141">
            <v>40</v>
          </cell>
          <cell r="B141" t="str">
            <v>SAS VELIZY STE 5462</v>
          </cell>
        </row>
        <row r="142">
          <cell r="A142">
            <v>41</v>
          </cell>
          <cell r="B142" t="str">
            <v>SCI VIVIER MERLE STE 5154</v>
          </cell>
        </row>
      </sheetData>
      <sheetData sheetId="7"/>
      <sheetData sheetId="8" refreshError="1">
        <row r="1">
          <cell r="D1" t="str">
            <v>1PR</v>
          </cell>
          <cell r="E1" t="str">
            <v>2PR</v>
          </cell>
          <cell r="F1" t="str">
            <v>3PR</v>
          </cell>
          <cell r="G1" t="str">
            <v>4PR</v>
          </cell>
          <cell r="H1" t="str">
            <v>5PR</v>
          </cell>
          <cell r="I1" t="str">
            <v>6PR</v>
          </cell>
          <cell r="J1" t="str">
            <v>7PR</v>
          </cell>
          <cell r="K1" t="str">
            <v>8PR</v>
          </cell>
          <cell r="L1" t="str">
            <v>1CH</v>
          </cell>
          <cell r="M1" t="str">
            <v>2CH</v>
          </cell>
          <cell r="N1" t="str">
            <v>3CH</v>
          </cell>
          <cell r="O1" t="str">
            <v>4CH</v>
          </cell>
          <cell r="P1" t="str">
            <v>5CH</v>
          </cell>
          <cell r="Q1" t="str">
            <v>6CH</v>
          </cell>
          <cell r="R1" t="str">
            <v>7CH</v>
          </cell>
          <cell r="S1" t="str">
            <v>8CH</v>
          </cell>
          <cell r="T1" t="str">
            <v>9CH</v>
          </cell>
          <cell r="U1" t="str">
            <v>10CH</v>
          </cell>
          <cell r="V1" t="str">
            <v>11CH</v>
          </cell>
          <cell r="W1" t="str">
            <v>12CH</v>
          </cell>
          <cell r="X1" t="str">
            <v>13CH</v>
          </cell>
          <cell r="Y1" t="str">
            <v>14CH</v>
          </cell>
          <cell r="Z1" t="str">
            <v>15CH</v>
          </cell>
          <cell r="AA1" t="str">
            <v>16CH</v>
          </cell>
          <cell r="AB1" t="str">
            <v>17CH</v>
          </cell>
          <cell r="AD1" t="str">
            <v>9PR</v>
          </cell>
          <cell r="AE1" t="str">
            <v>18CH</v>
          </cell>
          <cell r="AG1" t="str">
            <v>10PR</v>
          </cell>
          <cell r="AH1" t="str">
            <v>19CH</v>
          </cell>
          <cell r="AJ1" t="str">
            <v>IS</v>
          </cell>
        </row>
        <row r="3">
          <cell r="B3" t="str">
            <v>SOCIETES</v>
          </cell>
          <cell r="C3" t="str">
            <v>PERIODE</v>
          </cell>
          <cell r="D3" t="str">
            <v>Loyers</v>
          </cell>
          <cell r="E3" t="str">
            <v>Autres produits locatifs</v>
          </cell>
          <cell r="F3" t="str">
            <v>Charges locatives refacturées</v>
          </cell>
          <cell r="G3" t="str">
            <v>Impôts et taxes refacturés</v>
          </cell>
          <cell r="H3" t="str">
            <v>Charges / ex. antérieurs</v>
          </cell>
          <cell r="I3" t="str">
            <v>Autres charges</v>
          </cell>
          <cell r="J3" t="str">
            <v>Reprises sur provisions</v>
          </cell>
          <cell r="K3" t="str">
            <v>Autres produits d'exploitation</v>
          </cell>
          <cell r="L3" t="str">
            <v>Charges locatives</v>
          </cell>
          <cell r="M3" t="str">
            <v>Assurances</v>
          </cell>
          <cell r="N3" t="str">
            <v>Honoraires de gestion Property Management</v>
          </cell>
          <cell r="O3" t="str">
            <v>Honoraires de gestion Asset &amp; Portfolio</v>
          </cell>
          <cell r="P3" t="str">
            <v>Honoraires de gestion Corporate</v>
          </cell>
          <cell r="Q3" t="str">
            <v>Honoraires de commercialisation</v>
          </cell>
          <cell r="R3" t="str">
            <v>Honoraires de mission technique</v>
          </cell>
          <cell r="S3" t="str">
            <v>Autres honoraires de gestion</v>
          </cell>
          <cell r="T3" t="str">
            <v>Charges diverses</v>
          </cell>
          <cell r="U3" t="str">
            <v>Taxe foncière</v>
          </cell>
          <cell r="V3" t="str">
            <v>Taxe bureau</v>
          </cell>
          <cell r="W3" t="str">
            <v>Autres impôts et taxes immobiliers</v>
          </cell>
          <cell r="X3" t="str">
            <v>Impôts et taxes corporate</v>
          </cell>
          <cell r="Y3" t="str">
            <v>Dotations aux amortissements</v>
          </cell>
          <cell r="Z3" t="str">
            <v>Dotations aux provisions</v>
          </cell>
          <cell r="AA3" t="str">
            <v>Autres charges d'exploitation</v>
          </cell>
          <cell r="AB3" t="str">
            <v>Travaux</v>
          </cell>
          <cell r="AD3" t="str">
            <v>Produits financiers</v>
          </cell>
          <cell r="AE3" t="str">
            <v>Charges financières</v>
          </cell>
          <cell r="AG3" t="str">
            <v>Produits exceptionnels</v>
          </cell>
          <cell r="AH3" t="str">
            <v>Charges exceptionnelles</v>
          </cell>
          <cell r="AJ3" t="str">
            <v>Impôts sur les bénéfices</v>
          </cell>
        </row>
        <row r="4">
          <cell r="A4" t="str">
            <v>SCI AEP STE 511338717</v>
          </cell>
          <cell r="B4" t="str">
            <v>SCI AEP STE 5113</v>
          </cell>
          <cell r="C4">
            <v>38717</v>
          </cell>
          <cell r="D4">
            <v>13341.876279999999</v>
          </cell>
          <cell r="E4">
            <v>1081.4399099999998</v>
          </cell>
          <cell r="F4">
            <v>2849.4519500000001</v>
          </cell>
          <cell r="G4">
            <v>1151.52018</v>
          </cell>
          <cell r="H4">
            <v>1398.1857399999999</v>
          </cell>
          <cell r="I4">
            <v>0</v>
          </cell>
          <cell r="J4">
            <v>887.74376000000007</v>
          </cell>
          <cell r="K4">
            <v>0</v>
          </cell>
          <cell r="L4">
            <v>3262.7853499999997</v>
          </cell>
          <cell r="M4">
            <v>56.986289999999997</v>
          </cell>
          <cell r="N4">
            <v>669.57759999999996</v>
          </cell>
          <cell r="O4">
            <v>691.12612000000001</v>
          </cell>
          <cell r="P4">
            <v>0</v>
          </cell>
          <cell r="Q4">
            <v>0</v>
          </cell>
          <cell r="R4">
            <v>0</v>
          </cell>
          <cell r="S4">
            <v>248.73635999999999</v>
          </cell>
          <cell r="T4">
            <v>82.510220000000004</v>
          </cell>
          <cell r="U4">
            <v>971.40070000000003</v>
          </cell>
          <cell r="V4">
            <v>183.69329999999999</v>
          </cell>
          <cell r="W4">
            <v>0</v>
          </cell>
          <cell r="X4">
            <v>0</v>
          </cell>
          <cell r="Y4">
            <v>4175.71018</v>
          </cell>
          <cell r="Z4">
            <v>318.58797999999996</v>
          </cell>
          <cell r="AA4">
            <v>8.1496099999999991</v>
          </cell>
          <cell r="AB4">
            <v>1017.2038600000001</v>
          </cell>
          <cell r="AD4">
            <v>518.74923999999999</v>
          </cell>
          <cell r="AE4">
            <v>3.3300000000000001E-3</v>
          </cell>
          <cell r="AG4">
            <v>15453.22898</v>
          </cell>
          <cell r="AH4">
            <v>12284.844720000001</v>
          </cell>
          <cell r="AJ4">
            <v>0</v>
          </cell>
        </row>
        <row r="5">
          <cell r="A5" t="str">
            <v>SCI AEP STE 511339082</v>
          </cell>
          <cell r="B5" t="str">
            <v>SCI AEP STE 5113</v>
          </cell>
          <cell r="C5">
            <v>39082</v>
          </cell>
          <cell r="D5">
            <v>12779.189390000001</v>
          </cell>
          <cell r="E5">
            <v>866.52458000000013</v>
          </cell>
          <cell r="F5">
            <v>3428.58394</v>
          </cell>
          <cell r="G5">
            <v>906.00031999999999</v>
          </cell>
          <cell r="H5">
            <v>92.025499999999994</v>
          </cell>
          <cell r="I5">
            <v>0</v>
          </cell>
          <cell r="J5">
            <v>1103.19974</v>
          </cell>
          <cell r="K5">
            <v>0</v>
          </cell>
          <cell r="L5">
            <v>3146.31131</v>
          </cell>
          <cell r="M5">
            <v>86.810119999999998</v>
          </cell>
          <cell r="N5">
            <v>710.80925999999999</v>
          </cell>
          <cell r="O5">
            <v>461.16871999999995</v>
          </cell>
          <cell r="P5">
            <v>0</v>
          </cell>
          <cell r="Q5">
            <v>0</v>
          </cell>
          <cell r="R5">
            <v>0</v>
          </cell>
          <cell r="S5">
            <v>138.63753999999997</v>
          </cell>
          <cell r="T5">
            <v>405.22882999999996</v>
          </cell>
          <cell r="U5">
            <v>881.21481999999992</v>
          </cell>
          <cell r="V5">
            <v>157.03022000000001</v>
          </cell>
          <cell r="W5">
            <v>0</v>
          </cell>
          <cell r="X5">
            <v>0</v>
          </cell>
          <cell r="Y5">
            <v>3758.1026599999996</v>
          </cell>
          <cell r="Z5">
            <v>842.07452000000001</v>
          </cell>
          <cell r="AA5">
            <v>143.07796999999999</v>
          </cell>
          <cell r="AB5">
            <v>1660.1792</v>
          </cell>
          <cell r="AD5">
            <v>1139.6492700000001</v>
          </cell>
          <cell r="AE5">
            <v>2.6290000000000001E-2</v>
          </cell>
          <cell r="AG5">
            <v>10.52434</v>
          </cell>
          <cell r="AH5">
            <v>371.12869000000001</v>
          </cell>
          <cell r="AJ5">
            <v>0</v>
          </cell>
        </row>
        <row r="6">
          <cell r="A6" t="str">
            <v>SCI AEP STE 511339447</v>
          </cell>
          <cell r="B6" t="str">
            <v>SCI AEP STE 5113</v>
          </cell>
          <cell r="C6">
            <v>39447</v>
          </cell>
          <cell r="D6">
            <v>13735.02774</v>
          </cell>
          <cell r="E6">
            <v>301.62130000000002</v>
          </cell>
          <cell r="F6">
            <v>2904.2918800000002</v>
          </cell>
          <cell r="G6">
            <v>890.65444000000002</v>
          </cell>
          <cell r="H6">
            <v>-727.65724999999998</v>
          </cell>
          <cell r="I6">
            <v>0</v>
          </cell>
          <cell r="J6">
            <v>14.759259999999999</v>
          </cell>
          <cell r="K6">
            <v>0</v>
          </cell>
          <cell r="L6">
            <v>2344.4802799999998</v>
          </cell>
          <cell r="M6">
            <v>48.722659999999998</v>
          </cell>
          <cell r="N6">
            <v>663.41507999999999</v>
          </cell>
          <cell r="O6">
            <v>477.03497999999996</v>
          </cell>
          <cell r="P6">
            <v>0</v>
          </cell>
          <cell r="Q6">
            <v>0</v>
          </cell>
          <cell r="R6">
            <v>0</v>
          </cell>
          <cell r="S6">
            <v>200.47900000000001</v>
          </cell>
          <cell r="T6">
            <v>297.61018999999999</v>
          </cell>
          <cell r="U6">
            <v>909.21556999999996</v>
          </cell>
          <cell r="V6">
            <v>154.21958999999998</v>
          </cell>
          <cell r="W6">
            <v>0</v>
          </cell>
          <cell r="X6">
            <v>0</v>
          </cell>
          <cell r="Y6">
            <v>3806.3670999999999</v>
          </cell>
          <cell r="Z6">
            <v>572.92303000000004</v>
          </cell>
          <cell r="AA6">
            <v>307.40350000000001</v>
          </cell>
          <cell r="AB6">
            <v>903.89361999999994</v>
          </cell>
          <cell r="AD6">
            <v>946.82540000000006</v>
          </cell>
          <cell r="AE6">
            <v>0</v>
          </cell>
          <cell r="AG6">
            <v>0</v>
          </cell>
          <cell r="AH6">
            <v>463.43423999999999</v>
          </cell>
          <cell r="AJ6">
            <v>0</v>
          </cell>
        </row>
        <row r="7">
          <cell r="A7" t="str">
            <v>SCI AEP STE 5113BUDGET 2007</v>
          </cell>
          <cell r="B7" t="str">
            <v>SCI AEP STE 5113</v>
          </cell>
          <cell r="C7" t="str">
            <v>BUDGET 2007</v>
          </cell>
          <cell r="D7">
            <v>13767.071833650001</v>
          </cell>
          <cell r="E7">
            <v>520</v>
          </cell>
          <cell r="F7">
            <v>2542.5233053000002</v>
          </cell>
          <cell r="G7">
            <v>912.27754449999998</v>
          </cell>
          <cell r="H7">
            <v>0</v>
          </cell>
          <cell r="I7">
            <v>0</v>
          </cell>
          <cell r="J7">
            <v>0</v>
          </cell>
          <cell r="K7">
            <v>0</v>
          </cell>
          <cell r="L7">
            <v>4040.5389059999998</v>
          </cell>
          <cell r="M7">
            <v>0</v>
          </cell>
          <cell r="N7">
            <v>930.69830000000002</v>
          </cell>
          <cell r="O7">
            <v>497.04751417774997</v>
          </cell>
          <cell r="P7">
            <v>0</v>
          </cell>
          <cell r="Q7">
            <v>0</v>
          </cell>
          <cell r="R7">
            <v>0</v>
          </cell>
          <cell r="S7">
            <v>0</v>
          </cell>
          <cell r="T7">
            <v>7.5</v>
          </cell>
          <cell r="U7">
            <v>775.43591282499995</v>
          </cell>
          <cell r="V7">
            <v>136.84163167499997</v>
          </cell>
          <cell r="W7">
            <v>0</v>
          </cell>
          <cell r="X7">
            <v>28.386996293520003</v>
          </cell>
          <cell r="Y7">
            <v>3825.2265849999999</v>
          </cell>
          <cell r="Z7">
            <v>0</v>
          </cell>
          <cell r="AA7">
            <v>246.63300000000001</v>
          </cell>
          <cell r="AB7">
            <v>0</v>
          </cell>
          <cell r="AD7">
            <v>0</v>
          </cell>
          <cell r="AE7">
            <v>-32.063276552118651</v>
          </cell>
          <cell r="AG7">
            <v>25874.2753963</v>
          </cell>
          <cell r="AH7">
            <v>0</v>
          </cell>
          <cell r="AJ7">
            <v>0</v>
          </cell>
        </row>
        <row r="8">
          <cell r="A8" t="str">
            <v>SCI AEP STE 5113BUDGET 2008</v>
          </cell>
          <cell r="B8" t="str">
            <v>SCI AEP STE 5113</v>
          </cell>
          <cell r="C8" t="str">
            <v>BUDGET 2008</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D8">
            <v>0</v>
          </cell>
          <cell r="AE8">
            <v>0</v>
          </cell>
          <cell r="AG8">
            <v>0</v>
          </cell>
          <cell r="AH8">
            <v>0</v>
          </cell>
          <cell r="AJ8">
            <v>0</v>
          </cell>
        </row>
        <row r="9">
          <cell r="A9" t="str">
            <v>SCI AEP STE 5113BUDGET 2009</v>
          </cell>
          <cell r="B9" t="str">
            <v>SCI AEP STE 5113</v>
          </cell>
          <cell r="C9" t="str">
            <v>BUDGET 2009</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D9">
            <v>0</v>
          </cell>
          <cell r="AE9">
            <v>0</v>
          </cell>
          <cell r="AG9">
            <v>0</v>
          </cell>
          <cell r="AH9">
            <v>0</v>
          </cell>
          <cell r="AJ9">
            <v>0</v>
          </cell>
        </row>
        <row r="10">
          <cell r="A10" t="str">
            <v>SCI AEP STE 5113BUDGET 2010</v>
          </cell>
          <cell r="B10" t="str">
            <v>SCI AEP STE 5113</v>
          </cell>
          <cell r="C10" t="str">
            <v>BUDGET 2010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D10">
            <v>0</v>
          </cell>
          <cell r="AE10">
            <v>0</v>
          </cell>
          <cell r="AG10">
            <v>0</v>
          </cell>
          <cell r="AH10">
            <v>0</v>
          </cell>
          <cell r="AJ10">
            <v>0</v>
          </cell>
        </row>
        <row r="11">
          <cell r="A11" t="str">
            <v>SCI AEP STE 5113BUDGET 2011</v>
          </cell>
          <cell r="B11" t="str">
            <v>SCI AEP STE 5113</v>
          </cell>
          <cell r="C11" t="str">
            <v>BUDGET 2011</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D11">
            <v>0</v>
          </cell>
          <cell r="AE11">
            <v>0</v>
          </cell>
          <cell r="AG11">
            <v>0</v>
          </cell>
          <cell r="AH11">
            <v>0</v>
          </cell>
          <cell r="AJ11">
            <v>0</v>
          </cell>
        </row>
        <row r="12">
          <cell r="A12" t="str">
            <v>SCI AEP STE 5113BUDGET 2012</v>
          </cell>
          <cell r="B12" t="str">
            <v>SCI AEP STE 5113</v>
          </cell>
          <cell r="C12" t="str">
            <v>BUDGET 2012</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D12">
            <v>0</v>
          </cell>
          <cell r="AE12">
            <v>0</v>
          </cell>
          <cell r="AG12">
            <v>0</v>
          </cell>
          <cell r="AH12">
            <v>0</v>
          </cell>
          <cell r="AJ12">
            <v>0</v>
          </cell>
        </row>
        <row r="13">
          <cell r="A13" t="str">
            <v>SCI AEP STE 5113BUDGET 2013</v>
          </cell>
          <cell r="B13" t="str">
            <v>SCI AEP STE 5113</v>
          </cell>
          <cell r="C13" t="str">
            <v>BUDGET 2013</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D13">
            <v>0</v>
          </cell>
          <cell r="AE13">
            <v>0</v>
          </cell>
          <cell r="AG13">
            <v>0</v>
          </cell>
          <cell r="AH13">
            <v>0</v>
          </cell>
          <cell r="AJ13">
            <v>0</v>
          </cell>
        </row>
        <row r="14">
          <cell r="A14" t="str">
            <v>SCI AEP STE 5113BUDGET 2014</v>
          </cell>
          <cell r="B14" t="str">
            <v>SCI AEP STE 5113</v>
          </cell>
          <cell r="C14" t="str">
            <v>BUDGET 2014</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D14">
            <v>0</v>
          </cell>
          <cell r="AE14">
            <v>0</v>
          </cell>
          <cell r="AG14">
            <v>0</v>
          </cell>
          <cell r="AH14">
            <v>0</v>
          </cell>
          <cell r="AJ14">
            <v>0</v>
          </cell>
        </row>
        <row r="15">
          <cell r="A15" t="str">
            <v>SCI AEP STE 5113BUDGET 2015</v>
          </cell>
          <cell r="B15" t="str">
            <v>SCI AEP STE 5113</v>
          </cell>
          <cell r="C15" t="str">
            <v>BUDGET 2015</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D15">
            <v>0</v>
          </cell>
          <cell r="AE15">
            <v>0</v>
          </cell>
          <cell r="AG15">
            <v>0</v>
          </cell>
          <cell r="AH15">
            <v>0</v>
          </cell>
          <cell r="AJ15">
            <v>0</v>
          </cell>
        </row>
        <row r="16">
          <cell r="A16" t="str">
            <v>SCI AEP STE 5113BUDGET 2016</v>
          </cell>
          <cell r="B16" t="str">
            <v>SCI AEP STE 5113</v>
          </cell>
          <cell r="C16" t="str">
            <v>BUDGET 2016</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D16">
            <v>0</v>
          </cell>
          <cell r="AE16">
            <v>0</v>
          </cell>
          <cell r="AG16">
            <v>0</v>
          </cell>
          <cell r="AH16">
            <v>0</v>
          </cell>
          <cell r="AJ16">
            <v>0</v>
          </cell>
        </row>
        <row r="17">
          <cell r="A17" t="str">
            <v>SCI AEP STE 5113BUDGET 2017</v>
          </cell>
          <cell r="B17" t="str">
            <v>SCI AEP STE 5113</v>
          </cell>
          <cell r="C17" t="str">
            <v>BUDGET 2017</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D17">
            <v>0</v>
          </cell>
          <cell r="AE17">
            <v>0</v>
          </cell>
          <cell r="AG17">
            <v>0</v>
          </cell>
          <cell r="AH17">
            <v>0</v>
          </cell>
          <cell r="AJ17">
            <v>0</v>
          </cell>
        </row>
        <row r="18">
          <cell r="A18" t="str">
            <v>SCI AEP 000038717</v>
          </cell>
          <cell r="B18" t="str">
            <v>SCI AEP 0000</v>
          </cell>
          <cell r="C18">
            <v>38717</v>
          </cell>
          <cell r="D18">
            <v>0</v>
          </cell>
          <cell r="E18">
            <v>1.0500000000000002E-3</v>
          </cell>
          <cell r="F18">
            <v>0</v>
          </cell>
          <cell r="G18">
            <v>0</v>
          </cell>
          <cell r="H18">
            <v>0</v>
          </cell>
          <cell r="I18">
            <v>0</v>
          </cell>
          <cell r="J18">
            <v>0</v>
          </cell>
          <cell r="K18">
            <v>0</v>
          </cell>
          <cell r="L18">
            <v>0</v>
          </cell>
          <cell r="M18">
            <v>14.2828</v>
          </cell>
          <cell r="N18">
            <v>0</v>
          </cell>
          <cell r="O18">
            <v>489.17897999999997</v>
          </cell>
          <cell r="P18">
            <v>0</v>
          </cell>
          <cell r="Q18">
            <v>0</v>
          </cell>
          <cell r="R18">
            <v>0</v>
          </cell>
          <cell r="S18">
            <v>15.23161</v>
          </cell>
          <cell r="T18">
            <v>0.47026000000000001</v>
          </cell>
          <cell r="U18">
            <v>0</v>
          </cell>
          <cell r="V18">
            <v>0</v>
          </cell>
          <cell r="W18">
            <v>0</v>
          </cell>
          <cell r="X18">
            <v>0</v>
          </cell>
          <cell r="Y18">
            <v>0</v>
          </cell>
          <cell r="Z18">
            <v>0</v>
          </cell>
          <cell r="AA18">
            <v>0.25042999999999999</v>
          </cell>
          <cell r="AB18">
            <v>0</v>
          </cell>
          <cell r="AD18">
            <v>517.75207</v>
          </cell>
          <cell r="AE18">
            <v>3.3300000000000001E-3</v>
          </cell>
          <cell r="AG18">
            <v>0</v>
          </cell>
          <cell r="AH18">
            <v>0</v>
          </cell>
          <cell r="AJ18">
            <v>0</v>
          </cell>
        </row>
        <row r="19">
          <cell r="A19" t="str">
            <v>SCI AEP 000039082</v>
          </cell>
          <cell r="B19" t="str">
            <v>SCI AEP 0000</v>
          </cell>
          <cell r="C19">
            <v>39082</v>
          </cell>
          <cell r="D19">
            <v>0</v>
          </cell>
          <cell r="E19">
            <v>8.0000000000000004E-4</v>
          </cell>
          <cell r="F19">
            <v>0</v>
          </cell>
          <cell r="G19">
            <v>0</v>
          </cell>
          <cell r="H19">
            <v>0</v>
          </cell>
          <cell r="I19">
            <v>0</v>
          </cell>
          <cell r="J19">
            <v>0</v>
          </cell>
          <cell r="K19">
            <v>0</v>
          </cell>
          <cell r="L19">
            <v>0</v>
          </cell>
          <cell r="M19">
            <v>18.632060000000003</v>
          </cell>
          <cell r="N19">
            <v>0</v>
          </cell>
          <cell r="O19">
            <v>94.509160000000008</v>
          </cell>
          <cell r="P19">
            <v>0</v>
          </cell>
          <cell r="Q19">
            <v>0</v>
          </cell>
          <cell r="R19">
            <v>0</v>
          </cell>
          <cell r="S19">
            <v>19.451319999999999</v>
          </cell>
          <cell r="T19">
            <v>0.44395000000000001</v>
          </cell>
          <cell r="U19">
            <v>0</v>
          </cell>
          <cell r="V19">
            <v>0</v>
          </cell>
          <cell r="W19">
            <v>0</v>
          </cell>
          <cell r="X19">
            <v>0</v>
          </cell>
          <cell r="Y19">
            <v>0</v>
          </cell>
          <cell r="Z19">
            <v>0</v>
          </cell>
          <cell r="AA19">
            <v>1.24905</v>
          </cell>
          <cell r="AB19">
            <v>0</v>
          </cell>
          <cell r="AD19">
            <v>1133.6847600000001</v>
          </cell>
          <cell r="AE19">
            <v>2.6290000000000001E-2</v>
          </cell>
          <cell r="AG19">
            <v>5.1663399999999999</v>
          </cell>
          <cell r="AH19">
            <v>0</v>
          </cell>
          <cell r="AJ19">
            <v>0</v>
          </cell>
        </row>
        <row r="20">
          <cell r="A20" t="str">
            <v>SCI AEP 000039447</v>
          </cell>
          <cell r="B20" t="str">
            <v>SCI AEP 0000</v>
          </cell>
          <cell r="C20">
            <v>39447</v>
          </cell>
          <cell r="D20">
            <v>0</v>
          </cell>
          <cell r="E20">
            <v>2.7100000000000002E-3</v>
          </cell>
          <cell r="F20">
            <v>0</v>
          </cell>
          <cell r="G20">
            <v>0</v>
          </cell>
          <cell r="H20">
            <v>0</v>
          </cell>
          <cell r="I20">
            <v>0</v>
          </cell>
          <cell r="J20">
            <v>0</v>
          </cell>
          <cell r="K20">
            <v>0</v>
          </cell>
          <cell r="L20">
            <v>0</v>
          </cell>
          <cell r="M20">
            <v>17.31259</v>
          </cell>
          <cell r="N20">
            <v>0</v>
          </cell>
          <cell r="O20">
            <v>408.7364</v>
          </cell>
          <cell r="P20">
            <v>0</v>
          </cell>
          <cell r="Q20">
            <v>0</v>
          </cell>
          <cell r="R20">
            <v>0</v>
          </cell>
          <cell r="S20">
            <v>24.683230000000002</v>
          </cell>
          <cell r="T20">
            <v>0.62384000000000006</v>
          </cell>
          <cell r="U20">
            <v>0</v>
          </cell>
          <cell r="V20">
            <v>0</v>
          </cell>
          <cell r="W20">
            <v>0</v>
          </cell>
          <cell r="X20">
            <v>0</v>
          </cell>
          <cell r="Y20">
            <v>0</v>
          </cell>
          <cell r="Z20">
            <v>0</v>
          </cell>
          <cell r="AA20">
            <v>1.1899999999999999E-3</v>
          </cell>
          <cell r="AB20">
            <v>0</v>
          </cell>
          <cell r="AD20">
            <v>946.82540000000006</v>
          </cell>
          <cell r="AE20">
            <v>0</v>
          </cell>
          <cell r="AG20">
            <v>0</v>
          </cell>
          <cell r="AH20">
            <v>2.3620000000000002E-2</v>
          </cell>
          <cell r="AJ20">
            <v>0</v>
          </cell>
        </row>
        <row r="21">
          <cell r="A21" t="str">
            <v>SCI AEP 0000BUDGET 2007</v>
          </cell>
          <cell r="B21" t="str">
            <v>SCI AEP 0000</v>
          </cell>
          <cell r="C21" t="str">
            <v>BUDGET 2007</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D21">
            <v>0</v>
          </cell>
          <cell r="AE21">
            <v>0</v>
          </cell>
          <cell r="AG21">
            <v>0</v>
          </cell>
          <cell r="AH21">
            <v>0</v>
          </cell>
          <cell r="AJ21">
            <v>0</v>
          </cell>
        </row>
        <row r="22">
          <cell r="A22" t="str">
            <v>SCI AEP 0000BUDGET 2008</v>
          </cell>
          <cell r="B22" t="str">
            <v>SCI AEP 0000</v>
          </cell>
          <cell r="C22" t="str">
            <v>BUDGET 2008</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D22">
            <v>0</v>
          </cell>
          <cell r="AE22">
            <v>0</v>
          </cell>
          <cell r="AG22">
            <v>0</v>
          </cell>
          <cell r="AH22">
            <v>0</v>
          </cell>
          <cell r="AJ22">
            <v>0</v>
          </cell>
        </row>
        <row r="23">
          <cell r="A23" t="str">
            <v>SCI AEP 0000BUDGET 2009</v>
          </cell>
          <cell r="B23" t="str">
            <v>SCI AEP 0000</v>
          </cell>
          <cell r="C23" t="str">
            <v>BUDGET 2009</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D23">
            <v>0</v>
          </cell>
          <cell r="AE23">
            <v>0</v>
          </cell>
          <cell r="AG23">
            <v>0</v>
          </cell>
          <cell r="AH23">
            <v>0</v>
          </cell>
          <cell r="AJ23">
            <v>0</v>
          </cell>
        </row>
        <row r="24">
          <cell r="A24" t="str">
            <v>SCI AEP 0000BUDGET 2010</v>
          </cell>
          <cell r="B24" t="str">
            <v>SCI AEP 0000</v>
          </cell>
          <cell r="C24" t="str">
            <v>BUDGET 2010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D24">
            <v>0</v>
          </cell>
          <cell r="AE24">
            <v>0</v>
          </cell>
          <cell r="AG24">
            <v>0</v>
          </cell>
          <cell r="AH24">
            <v>0</v>
          </cell>
          <cell r="AJ24">
            <v>0</v>
          </cell>
        </row>
        <row r="25">
          <cell r="A25" t="str">
            <v>SCI AEP 0000BUDGET 2011</v>
          </cell>
          <cell r="B25" t="str">
            <v>SCI AEP 0000</v>
          </cell>
          <cell r="C25" t="str">
            <v>BUDGET 2011</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D25">
            <v>0</v>
          </cell>
          <cell r="AE25">
            <v>0</v>
          </cell>
          <cell r="AG25">
            <v>0</v>
          </cell>
          <cell r="AH25">
            <v>0</v>
          </cell>
          <cell r="AJ25">
            <v>0</v>
          </cell>
        </row>
        <row r="26">
          <cell r="A26" t="str">
            <v>SCI AEP 0000BUDGET 2012</v>
          </cell>
          <cell r="B26" t="str">
            <v>SCI AEP 0000</v>
          </cell>
          <cell r="C26" t="str">
            <v>BUDGET 2012</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D26">
            <v>0</v>
          </cell>
          <cell r="AE26">
            <v>0</v>
          </cell>
          <cell r="AG26">
            <v>0</v>
          </cell>
          <cell r="AH26">
            <v>0</v>
          </cell>
          <cell r="AJ26">
            <v>0</v>
          </cell>
        </row>
        <row r="27">
          <cell r="A27" t="str">
            <v>SCI AEP 0000BUDGET 2013</v>
          </cell>
          <cell r="B27" t="str">
            <v>SCI AEP 0000</v>
          </cell>
          <cell r="C27" t="str">
            <v>BUDGET 2013</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D27">
            <v>0</v>
          </cell>
          <cell r="AE27">
            <v>0</v>
          </cell>
          <cell r="AG27">
            <v>0</v>
          </cell>
          <cell r="AH27">
            <v>0</v>
          </cell>
          <cell r="AJ27">
            <v>0</v>
          </cell>
        </row>
        <row r="28">
          <cell r="A28" t="str">
            <v>SCI AEP 0000BUDGET 2014</v>
          </cell>
          <cell r="B28" t="str">
            <v>SCI AEP 0000</v>
          </cell>
          <cell r="C28" t="str">
            <v>BUDGET 2014</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D28">
            <v>0</v>
          </cell>
          <cell r="AE28">
            <v>0</v>
          </cell>
          <cell r="AG28">
            <v>0</v>
          </cell>
          <cell r="AH28">
            <v>0</v>
          </cell>
          <cell r="AJ28">
            <v>0</v>
          </cell>
        </row>
        <row r="29">
          <cell r="A29" t="str">
            <v>SCI AEP 0000BUDGET 2015</v>
          </cell>
          <cell r="B29" t="str">
            <v>SCI AEP 0000</v>
          </cell>
          <cell r="C29" t="str">
            <v>BUDGET 2015</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D29">
            <v>0</v>
          </cell>
          <cell r="AE29">
            <v>0</v>
          </cell>
          <cell r="AG29">
            <v>0</v>
          </cell>
          <cell r="AH29">
            <v>0</v>
          </cell>
          <cell r="AJ29">
            <v>0</v>
          </cell>
        </row>
        <row r="30">
          <cell r="A30" t="str">
            <v>SCI AEP 0000BUDGET 2016</v>
          </cell>
          <cell r="B30" t="str">
            <v>SCI AEP 0000</v>
          </cell>
          <cell r="C30" t="str">
            <v>BUDGET 2016</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D30">
            <v>0</v>
          </cell>
          <cell r="AE30">
            <v>0</v>
          </cell>
          <cell r="AG30">
            <v>0</v>
          </cell>
          <cell r="AH30">
            <v>0</v>
          </cell>
          <cell r="AJ30">
            <v>0</v>
          </cell>
        </row>
        <row r="31">
          <cell r="A31" t="str">
            <v>SCI AEP 0000BUDGET 2017</v>
          </cell>
          <cell r="B31" t="str">
            <v>SCI AEP 0000</v>
          </cell>
          <cell r="C31" t="str">
            <v>BUDGET 2017</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D31">
            <v>0</v>
          </cell>
          <cell r="AE31">
            <v>0</v>
          </cell>
          <cell r="AG31">
            <v>0</v>
          </cell>
          <cell r="AH31">
            <v>0</v>
          </cell>
          <cell r="AJ31">
            <v>0</v>
          </cell>
        </row>
        <row r="32">
          <cell r="A32" t="str">
            <v>SCI AEP ACTIF 216038717</v>
          </cell>
          <cell r="B32" t="str">
            <v>SCI AEP ACTIF 2160</v>
          </cell>
          <cell r="C32">
            <v>38717</v>
          </cell>
          <cell r="D32">
            <v>200.26138</v>
          </cell>
          <cell r="E32">
            <v>1.70231</v>
          </cell>
          <cell r="F32">
            <v>60.284800000000004</v>
          </cell>
          <cell r="G32">
            <v>36.979999999999997</v>
          </cell>
          <cell r="H32">
            <v>-9.9759100000000007</v>
          </cell>
          <cell r="I32">
            <v>0</v>
          </cell>
          <cell r="J32">
            <v>0</v>
          </cell>
          <cell r="K32">
            <v>0</v>
          </cell>
          <cell r="L32">
            <v>43.639110000000002</v>
          </cell>
          <cell r="M32">
            <v>2.8428</v>
          </cell>
          <cell r="N32">
            <v>0</v>
          </cell>
          <cell r="O32">
            <v>0</v>
          </cell>
          <cell r="P32">
            <v>0</v>
          </cell>
          <cell r="Q32">
            <v>0</v>
          </cell>
          <cell r="R32">
            <v>0</v>
          </cell>
          <cell r="S32">
            <v>16.022189999999998</v>
          </cell>
          <cell r="T32">
            <v>8.3382900000000006</v>
          </cell>
          <cell r="U32">
            <v>36.979999999999997</v>
          </cell>
          <cell r="V32">
            <v>0</v>
          </cell>
          <cell r="W32">
            <v>0</v>
          </cell>
          <cell r="X32">
            <v>0</v>
          </cell>
          <cell r="Y32">
            <v>80.030160000000009</v>
          </cell>
          <cell r="Z32">
            <v>0</v>
          </cell>
          <cell r="AA32">
            <v>0</v>
          </cell>
          <cell r="AB32">
            <v>0</v>
          </cell>
          <cell r="AD32">
            <v>0</v>
          </cell>
          <cell r="AE32">
            <v>0</v>
          </cell>
          <cell r="AG32">
            <v>0</v>
          </cell>
          <cell r="AH32">
            <v>0</v>
          </cell>
          <cell r="AJ32">
            <v>0</v>
          </cell>
        </row>
        <row r="33">
          <cell r="A33" t="str">
            <v>SCI AEP ACTIF 216039082</v>
          </cell>
          <cell r="B33" t="str">
            <v>SCI AEP ACTIF 2160</v>
          </cell>
          <cell r="C33">
            <v>39082</v>
          </cell>
          <cell r="D33">
            <v>209.41045000000003</v>
          </cell>
          <cell r="E33">
            <v>0</v>
          </cell>
          <cell r="F33">
            <v>49.390999999999998</v>
          </cell>
          <cell r="G33">
            <v>37.978000000000002</v>
          </cell>
          <cell r="H33">
            <v>0</v>
          </cell>
          <cell r="I33">
            <v>0</v>
          </cell>
          <cell r="J33">
            <v>0</v>
          </cell>
          <cell r="K33">
            <v>0</v>
          </cell>
          <cell r="L33">
            <v>52.093400000000003</v>
          </cell>
          <cell r="M33">
            <v>1.4279999999999999</v>
          </cell>
          <cell r="N33">
            <v>0</v>
          </cell>
          <cell r="O33">
            <v>6.8817599999999999</v>
          </cell>
          <cell r="P33">
            <v>0</v>
          </cell>
          <cell r="Q33">
            <v>0</v>
          </cell>
          <cell r="R33">
            <v>0</v>
          </cell>
          <cell r="S33">
            <v>1.95</v>
          </cell>
          <cell r="T33">
            <v>0</v>
          </cell>
          <cell r="U33">
            <v>37.978000000000002</v>
          </cell>
          <cell r="V33">
            <v>0</v>
          </cell>
          <cell r="W33">
            <v>0</v>
          </cell>
          <cell r="X33">
            <v>0</v>
          </cell>
          <cell r="Y33">
            <v>80.030160000000009</v>
          </cell>
          <cell r="Z33">
            <v>0</v>
          </cell>
          <cell r="AA33">
            <v>0</v>
          </cell>
          <cell r="AB33">
            <v>0</v>
          </cell>
          <cell r="AD33">
            <v>0</v>
          </cell>
          <cell r="AE33">
            <v>0</v>
          </cell>
          <cell r="AG33">
            <v>0</v>
          </cell>
          <cell r="AH33">
            <v>10.067729999999999</v>
          </cell>
          <cell r="AJ33">
            <v>0</v>
          </cell>
        </row>
        <row r="34">
          <cell r="A34" t="str">
            <v>SCI AEP ACTIF 216039447</v>
          </cell>
          <cell r="B34" t="str">
            <v>SCI AEP ACTIF 2160</v>
          </cell>
          <cell r="C34">
            <v>39447</v>
          </cell>
          <cell r="D34">
            <v>200.45205999999999</v>
          </cell>
          <cell r="E34">
            <v>0</v>
          </cell>
          <cell r="F34">
            <v>59.191600000000001</v>
          </cell>
          <cell r="G34">
            <v>38.765999999999998</v>
          </cell>
          <cell r="H34">
            <v>-18.6873</v>
          </cell>
          <cell r="I34">
            <v>0</v>
          </cell>
          <cell r="J34">
            <v>0</v>
          </cell>
          <cell r="K34">
            <v>0</v>
          </cell>
          <cell r="L34">
            <v>28.650729999999999</v>
          </cell>
          <cell r="M34">
            <v>1.365</v>
          </cell>
          <cell r="N34">
            <v>0</v>
          </cell>
          <cell r="O34">
            <v>2.3323</v>
          </cell>
          <cell r="P34">
            <v>0</v>
          </cell>
          <cell r="Q34">
            <v>0</v>
          </cell>
          <cell r="R34">
            <v>0</v>
          </cell>
          <cell r="S34">
            <v>5.4775</v>
          </cell>
          <cell r="T34">
            <v>0</v>
          </cell>
          <cell r="U34">
            <v>38.765999999999998</v>
          </cell>
          <cell r="V34">
            <v>0</v>
          </cell>
          <cell r="W34">
            <v>0</v>
          </cell>
          <cell r="X34">
            <v>0</v>
          </cell>
          <cell r="Y34">
            <v>80.030160000000009</v>
          </cell>
          <cell r="Z34">
            <v>0</v>
          </cell>
          <cell r="AA34">
            <v>0</v>
          </cell>
          <cell r="AB34">
            <v>0</v>
          </cell>
          <cell r="AD34">
            <v>0</v>
          </cell>
          <cell r="AE34">
            <v>0</v>
          </cell>
          <cell r="AG34">
            <v>0</v>
          </cell>
          <cell r="AH34">
            <v>0</v>
          </cell>
          <cell r="AJ34">
            <v>0</v>
          </cell>
        </row>
        <row r="35">
          <cell r="A35" t="str">
            <v>SCI AEP ACTIF 2160BUDGET 2007</v>
          </cell>
          <cell r="B35" t="str">
            <v>SCI AEP ACTIF 2160</v>
          </cell>
          <cell r="C35" t="str">
            <v>BUDGET 2007</v>
          </cell>
          <cell r="D35">
            <v>219.44399999999999</v>
          </cell>
          <cell r="E35">
            <v>0</v>
          </cell>
          <cell r="F35">
            <v>8.9700000000000006</v>
          </cell>
          <cell r="G35">
            <v>32.046999999999997</v>
          </cell>
          <cell r="H35">
            <v>0</v>
          </cell>
          <cell r="I35">
            <v>0</v>
          </cell>
          <cell r="J35">
            <v>0</v>
          </cell>
          <cell r="K35">
            <v>0</v>
          </cell>
          <cell r="L35">
            <v>55.154000000000003</v>
          </cell>
          <cell r="M35">
            <v>1.5</v>
          </cell>
          <cell r="N35">
            <v>5.77</v>
          </cell>
          <cell r="O35">
            <v>0</v>
          </cell>
          <cell r="P35">
            <v>0</v>
          </cell>
          <cell r="Q35">
            <v>0</v>
          </cell>
          <cell r="R35">
            <v>0</v>
          </cell>
          <cell r="S35">
            <v>0</v>
          </cell>
          <cell r="T35">
            <v>0</v>
          </cell>
          <cell r="U35">
            <v>32.046999999999997</v>
          </cell>
          <cell r="V35">
            <v>0</v>
          </cell>
          <cell r="W35">
            <v>0</v>
          </cell>
          <cell r="X35">
            <v>0</v>
          </cell>
          <cell r="Y35">
            <v>0</v>
          </cell>
          <cell r="Z35">
            <v>0</v>
          </cell>
          <cell r="AA35">
            <v>0</v>
          </cell>
          <cell r="AB35">
            <v>0</v>
          </cell>
          <cell r="AD35">
            <v>0</v>
          </cell>
          <cell r="AE35">
            <v>0</v>
          </cell>
          <cell r="AG35">
            <v>0</v>
          </cell>
          <cell r="AH35">
            <v>0</v>
          </cell>
          <cell r="AJ35">
            <v>0</v>
          </cell>
        </row>
        <row r="36">
          <cell r="A36" t="str">
            <v>SCI AEP ACTIF 2160BUDGET 2008</v>
          </cell>
          <cell r="B36" t="str">
            <v>SCI AEP ACTIF 2160</v>
          </cell>
          <cell r="C36" t="str">
            <v>BUDGET 2008</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D36">
            <v>0</v>
          </cell>
          <cell r="AE36">
            <v>0</v>
          </cell>
          <cell r="AG36">
            <v>0</v>
          </cell>
          <cell r="AH36">
            <v>0</v>
          </cell>
          <cell r="AJ36">
            <v>0</v>
          </cell>
        </row>
        <row r="37">
          <cell r="A37" t="str">
            <v>SCI AEP ACTIF 2160BUDGET 2009</v>
          </cell>
          <cell r="B37" t="str">
            <v>SCI AEP ACTIF 2160</v>
          </cell>
          <cell r="C37" t="str">
            <v>BUDGET 2009</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D37">
            <v>0</v>
          </cell>
          <cell r="AE37">
            <v>0</v>
          </cell>
          <cell r="AG37">
            <v>0</v>
          </cell>
          <cell r="AH37">
            <v>0</v>
          </cell>
          <cell r="AJ37">
            <v>0</v>
          </cell>
        </row>
        <row r="38">
          <cell r="A38" t="str">
            <v>SCI AEP ACTIF 2160BUDGET 2010</v>
          </cell>
          <cell r="B38" t="str">
            <v>SCI AEP ACTIF 2160</v>
          </cell>
          <cell r="C38" t="str">
            <v>BUDGET 2010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D38">
            <v>0</v>
          </cell>
          <cell r="AE38">
            <v>0</v>
          </cell>
          <cell r="AG38">
            <v>0</v>
          </cell>
          <cell r="AH38">
            <v>0</v>
          </cell>
          <cell r="AJ38">
            <v>0</v>
          </cell>
        </row>
        <row r="39">
          <cell r="A39" t="str">
            <v>SCI AEP ACTIF 2160BUDGET 2011</v>
          </cell>
          <cell r="B39" t="str">
            <v>SCI AEP ACTIF 2160</v>
          </cell>
          <cell r="C39" t="str">
            <v>BUDGET 2011</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D39">
            <v>0</v>
          </cell>
          <cell r="AE39">
            <v>0</v>
          </cell>
          <cell r="AG39">
            <v>0</v>
          </cell>
          <cell r="AH39">
            <v>0</v>
          </cell>
          <cell r="AJ39">
            <v>0</v>
          </cell>
        </row>
        <row r="40">
          <cell r="A40" t="str">
            <v>SCI AEP ACTIF 2160BUDGET 2012</v>
          </cell>
          <cell r="B40" t="str">
            <v>SCI AEP ACTIF 2160</v>
          </cell>
          <cell r="C40" t="str">
            <v>BUDGET 2012</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D40">
            <v>0</v>
          </cell>
          <cell r="AE40">
            <v>0</v>
          </cell>
          <cell r="AG40">
            <v>0</v>
          </cell>
          <cell r="AH40">
            <v>0</v>
          </cell>
          <cell r="AJ40">
            <v>0</v>
          </cell>
        </row>
        <row r="41">
          <cell r="A41" t="str">
            <v>SCI AEP ACTIF 2160BUDGET 2013</v>
          </cell>
          <cell r="B41" t="str">
            <v>SCI AEP ACTIF 2160</v>
          </cell>
          <cell r="C41" t="str">
            <v>BUDGET 2013</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D41">
            <v>0</v>
          </cell>
          <cell r="AE41">
            <v>0</v>
          </cell>
          <cell r="AG41">
            <v>0</v>
          </cell>
          <cell r="AH41">
            <v>0</v>
          </cell>
          <cell r="AJ41">
            <v>0</v>
          </cell>
        </row>
        <row r="42">
          <cell r="A42" t="str">
            <v>SCI AEP ACTIF 2160BUDGET 2014</v>
          </cell>
          <cell r="B42" t="str">
            <v>SCI AEP ACTIF 2160</v>
          </cell>
          <cell r="C42" t="str">
            <v>BUDGET 2014</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D42">
            <v>0</v>
          </cell>
          <cell r="AE42">
            <v>0</v>
          </cell>
          <cell r="AG42">
            <v>0</v>
          </cell>
          <cell r="AH42">
            <v>0</v>
          </cell>
          <cell r="AJ42">
            <v>0</v>
          </cell>
        </row>
        <row r="43">
          <cell r="A43" t="str">
            <v>SCI AEP ACTIF 2160BUDGET 2015</v>
          </cell>
          <cell r="B43" t="str">
            <v>SCI AEP ACTIF 2160</v>
          </cell>
          <cell r="C43" t="str">
            <v>BUDGET 2015</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D43">
            <v>0</v>
          </cell>
          <cell r="AE43">
            <v>0</v>
          </cell>
          <cell r="AG43">
            <v>0</v>
          </cell>
          <cell r="AH43">
            <v>0</v>
          </cell>
          <cell r="AJ43">
            <v>0</v>
          </cell>
        </row>
        <row r="44">
          <cell r="A44" t="str">
            <v>SCI AEP ACTIF 2160BUDGET 2016</v>
          </cell>
          <cell r="B44" t="str">
            <v>SCI AEP ACTIF 2160</v>
          </cell>
          <cell r="C44" t="str">
            <v>BUDGET 2016</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D44">
            <v>0</v>
          </cell>
          <cell r="AE44">
            <v>0</v>
          </cell>
          <cell r="AG44">
            <v>0</v>
          </cell>
          <cell r="AH44">
            <v>0</v>
          </cell>
          <cell r="AJ44">
            <v>0</v>
          </cell>
        </row>
        <row r="45">
          <cell r="A45" t="str">
            <v>SCI AEP ACTIF 2160BUDGET 2017</v>
          </cell>
          <cell r="B45" t="str">
            <v>SCI AEP ACTIF 2160</v>
          </cell>
          <cell r="C45" t="str">
            <v>BUDGET 2017</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D45">
            <v>0</v>
          </cell>
          <cell r="AE45">
            <v>0</v>
          </cell>
          <cell r="AG45">
            <v>0</v>
          </cell>
          <cell r="AH45">
            <v>0</v>
          </cell>
          <cell r="AJ45">
            <v>0</v>
          </cell>
        </row>
        <row r="46">
          <cell r="A46" t="str">
            <v>SCI AEP ACTIF 216138717</v>
          </cell>
          <cell r="B46" t="str">
            <v>SCI AEP ACTIF 2161</v>
          </cell>
          <cell r="C46">
            <v>38717</v>
          </cell>
          <cell r="D46">
            <v>1298.2761399999999</v>
          </cell>
          <cell r="E46">
            <v>949.18108999999993</v>
          </cell>
          <cell r="F46">
            <v>146.02851000000001</v>
          </cell>
          <cell r="G46">
            <v>82.96378</v>
          </cell>
          <cell r="H46">
            <v>-45.994120000000002</v>
          </cell>
          <cell r="I46">
            <v>0</v>
          </cell>
          <cell r="J46">
            <v>0</v>
          </cell>
          <cell r="K46">
            <v>0</v>
          </cell>
          <cell r="L46">
            <v>135.05975000000001</v>
          </cell>
          <cell r="M46">
            <v>3.6272199999999999</v>
          </cell>
          <cell r="N46">
            <v>-1.5035799999999999</v>
          </cell>
          <cell r="O46">
            <v>0</v>
          </cell>
          <cell r="P46">
            <v>0</v>
          </cell>
          <cell r="Q46">
            <v>0</v>
          </cell>
          <cell r="R46">
            <v>0</v>
          </cell>
          <cell r="S46">
            <v>-6.6454799999999992</v>
          </cell>
          <cell r="T46">
            <v>0</v>
          </cell>
          <cell r="U46">
            <v>52.104999999999997</v>
          </cell>
          <cell r="V46">
            <v>30.860299999999999</v>
          </cell>
          <cell r="W46">
            <v>0</v>
          </cell>
          <cell r="X46">
            <v>0</v>
          </cell>
          <cell r="Y46">
            <v>466.96613000000002</v>
          </cell>
          <cell r="Z46">
            <v>0</v>
          </cell>
          <cell r="AA46">
            <v>4.0000000000000003E-5</v>
          </cell>
          <cell r="AB46">
            <v>0</v>
          </cell>
          <cell r="AD46">
            <v>0</v>
          </cell>
          <cell r="AE46">
            <v>0</v>
          </cell>
          <cell r="AG46">
            <v>0</v>
          </cell>
          <cell r="AH46">
            <v>0</v>
          </cell>
          <cell r="AJ46">
            <v>0</v>
          </cell>
        </row>
        <row r="47">
          <cell r="A47" t="str">
            <v>SCI AEP ACTIF 216139082</v>
          </cell>
          <cell r="B47" t="str">
            <v>SCI AEP ACTIF 2161</v>
          </cell>
          <cell r="C47">
            <v>39082</v>
          </cell>
          <cell r="D47">
            <v>1098.1339599999999</v>
          </cell>
          <cell r="E47">
            <v>802.22428000000002</v>
          </cell>
          <cell r="F47">
            <v>156.66579999999999</v>
          </cell>
          <cell r="G47">
            <v>85.22966000000001</v>
          </cell>
          <cell r="H47">
            <v>24.65851</v>
          </cell>
          <cell r="I47">
            <v>0</v>
          </cell>
          <cell r="J47">
            <v>0</v>
          </cell>
          <cell r="K47">
            <v>0</v>
          </cell>
          <cell r="L47">
            <v>147.02341999999999</v>
          </cell>
          <cell r="M47">
            <v>1.0924</v>
          </cell>
          <cell r="N47">
            <v>-7.0559999999999942E-2</v>
          </cell>
          <cell r="O47">
            <v>73.552890000000005</v>
          </cell>
          <cell r="P47">
            <v>0</v>
          </cell>
          <cell r="Q47">
            <v>0</v>
          </cell>
          <cell r="R47">
            <v>0</v>
          </cell>
          <cell r="S47">
            <v>1.23767</v>
          </cell>
          <cell r="T47">
            <v>0</v>
          </cell>
          <cell r="U47">
            <v>54.36936</v>
          </cell>
          <cell r="V47">
            <v>30.860299999999999</v>
          </cell>
          <cell r="W47">
            <v>0</v>
          </cell>
          <cell r="X47">
            <v>0</v>
          </cell>
          <cell r="Y47">
            <v>466.96613000000002</v>
          </cell>
          <cell r="Z47">
            <v>0</v>
          </cell>
          <cell r="AA47">
            <v>0</v>
          </cell>
          <cell r="AB47">
            <v>0</v>
          </cell>
          <cell r="AD47">
            <v>0</v>
          </cell>
          <cell r="AE47">
            <v>0</v>
          </cell>
          <cell r="AG47">
            <v>0</v>
          </cell>
          <cell r="AH47">
            <v>0</v>
          </cell>
          <cell r="AJ47">
            <v>0</v>
          </cell>
        </row>
        <row r="48">
          <cell r="A48" t="str">
            <v>SCI AEP ACTIF 216139447</v>
          </cell>
          <cell r="B48" t="str">
            <v>SCI AEP ACTIF 2161</v>
          </cell>
          <cell r="C48">
            <v>39447</v>
          </cell>
          <cell r="D48">
            <v>1318.65969</v>
          </cell>
          <cell r="E48">
            <v>33.780080000000005</v>
          </cell>
          <cell r="F48">
            <v>183.81077999999999</v>
          </cell>
          <cell r="G48">
            <v>86.840739999999997</v>
          </cell>
          <cell r="H48">
            <v>-35.611319999999999</v>
          </cell>
          <cell r="I48">
            <v>0</v>
          </cell>
          <cell r="J48">
            <v>0</v>
          </cell>
          <cell r="K48">
            <v>0</v>
          </cell>
          <cell r="L48">
            <v>170.63332</v>
          </cell>
          <cell r="M48">
            <v>1.0377799999999999</v>
          </cell>
          <cell r="N48">
            <v>0</v>
          </cell>
          <cell r="O48">
            <v>0</v>
          </cell>
          <cell r="P48">
            <v>0</v>
          </cell>
          <cell r="Q48">
            <v>0</v>
          </cell>
          <cell r="R48">
            <v>0</v>
          </cell>
          <cell r="S48">
            <v>1.3</v>
          </cell>
          <cell r="T48">
            <v>0</v>
          </cell>
          <cell r="U48">
            <v>55.981000000000002</v>
          </cell>
          <cell r="V48">
            <v>30.86</v>
          </cell>
          <cell r="W48">
            <v>0</v>
          </cell>
          <cell r="X48">
            <v>0</v>
          </cell>
          <cell r="Y48">
            <v>466.96613000000002</v>
          </cell>
          <cell r="Z48">
            <v>0</v>
          </cell>
          <cell r="AA48">
            <v>0</v>
          </cell>
          <cell r="AB48">
            <v>12.13968</v>
          </cell>
          <cell r="AD48">
            <v>0</v>
          </cell>
          <cell r="AE48">
            <v>0</v>
          </cell>
          <cell r="AG48">
            <v>0</v>
          </cell>
          <cell r="AH48">
            <v>0</v>
          </cell>
          <cell r="AJ48">
            <v>0</v>
          </cell>
        </row>
        <row r="49">
          <cell r="A49" t="str">
            <v>SCI AEP ACTIF 2161BUDGET 2007</v>
          </cell>
          <cell r="B49" t="str">
            <v>SCI AEP ACTIF 2161</v>
          </cell>
          <cell r="C49" t="str">
            <v>BUDGET 2007</v>
          </cell>
          <cell r="D49">
            <v>1302.1410000000001</v>
          </cell>
          <cell r="E49">
            <v>0</v>
          </cell>
          <cell r="F49">
            <v>16.03</v>
          </cell>
          <cell r="G49">
            <v>71.641999999999996</v>
          </cell>
          <cell r="H49">
            <v>0</v>
          </cell>
          <cell r="I49">
            <v>0</v>
          </cell>
          <cell r="J49">
            <v>0</v>
          </cell>
          <cell r="K49">
            <v>0</v>
          </cell>
          <cell r="L49">
            <v>156.631</v>
          </cell>
          <cell r="M49">
            <v>3.7</v>
          </cell>
          <cell r="N49">
            <v>12.33</v>
          </cell>
          <cell r="O49">
            <v>0</v>
          </cell>
          <cell r="P49">
            <v>0</v>
          </cell>
          <cell r="Q49">
            <v>0</v>
          </cell>
          <cell r="R49">
            <v>0</v>
          </cell>
          <cell r="S49">
            <v>0</v>
          </cell>
          <cell r="T49">
            <v>0</v>
          </cell>
          <cell r="U49">
            <v>40.781999999999996</v>
          </cell>
          <cell r="V49">
            <v>30.86</v>
          </cell>
          <cell r="W49">
            <v>0</v>
          </cell>
          <cell r="X49">
            <v>0</v>
          </cell>
          <cell r="Y49">
            <v>0</v>
          </cell>
          <cell r="Z49">
            <v>0</v>
          </cell>
          <cell r="AA49">
            <v>0</v>
          </cell>
          <cell r="AB49">
            <v>0</v>
          </cell>
          <cell r="AD49">
            <v>0</v>
          </cell>
          <cell r="AE49">
            <v>0</v>
          </cell>
          <cell r="AG49">
            <v>0</v>
          </cell>
          <cell r="AH49">
            <v>0</v>
          </cell>
          <cell r="AJ49">
            <v>0</v>
          </cell>
        </row>
        <row r="50">
          <cell r="A50" t="str">
            <v>SCI AEP ACTIF 2161BUDGET 2008</v>
          </cell>
          <cell r="B50" t="str">
            <v>SCI AEP ACTIF 2161</v>
          </cell>
          <cell r="C50" t="str">
            <v>BUDGET 2008</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D50">
            <v>0</v>
          </cell>
          <cell r="AE50">
            <v>0</v>
          </cell>
          <cell r="AG50">
            <v>0</v>
          </cell>
          <cell r="AH50">
            <v>0</v>
          </cell>
          <cell r="AJ50">
            <v>0</v>
          </cell>
        </row>
        <row r="51">
          <cell r="A51" t="str">
            <v>SCI AEP ACTIF 2161BUDGET 2009</v>
          </cell>
          <cell r="B51" t="str">
            <v>SCI AEP ACTIF 2161</v>
          </cell>
          <cell r="C51" t="str">
            <v>BUDGET 2009</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D51">
            <v>0</v>
          </cell>
          <cell r="AE51">
            <v>0</v>
          </cell>
          <cell r="AG51">
            <v>0</v>
          </cell>
          <cell r="AH51">
            <v>0</v>
          </cell>
          <cell r="AJ51">
            <v>0</v>
          </cell>
        </row>
        <row r="52">
          <cell r="A52" t="str">
            <v>SCI AEP ACTIF 2161BUDGET 2010</v>
          </cell>
          <cell r="B52" t="str">
            <v>SCI AEP ACTIF 2161</v>
          </cell>
          <cell r="C52" t="str">
            <v>BUDGET 2010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D52">
            <v>0</v>
          </cell>
          <cell r="AE52">
            <v>0</v>
          </cell>
          <cell r="AG52">
            <v>0</v>
          </cell>
          <cell r="AH52">
            <v>0</v>
          </cell>
          <cell r="AJ52">
            <v>0</v>
          </cell>
        </row>
        <row r="53">
          <cell r="A53" t="str">
            <v>SCI AEP ACTIF 2161BUDGET 2011</v>
          </cell>
          <cell r="B53" t="str">
            <v>SCI AEP ACTIF 2161</v>
          </cell>
          <cell r="C53" t="str">
            <v>BUDGET 2011</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D53">
            <v>0</v>
          </cell>
          <cell r="AE53">
            <v>0</v>
          </cell>
          <cell r="AG53">
            <v>0</v>
          </cell>
          <cell r="AH53">
            <v>0</v>
          </cell>
          <cell r="AJ53">
            <v>0</v>
          </cell>
        </row>
        <row r="54">
          <cell r="A54" t="str">
            <v>SCI AEP ACTIF 2161BUDGET 2012</v>
          </cell>
          <cell r="B54" t="str">
            <v>SCI AEP ACTIF 2161</v>
          </cell>
          <cell r="C54" t="str">
            <v>BUDGET 2012</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D54">
            <v>0</v>
          </cell>
          <cell r="AE54">
            <v>0</v>
          </cell>
          <cell r="AG54">
            <v>0</v>
          </cell>
          <cell r="AH54">
            <v>0</v>
          </cell>
          <cell r="AJ54">
            <v>0</v>
          </cell>
        </row>
        <row r="55">
          <cell r="A55" t="str">
            <v>SCI AEP ACTIF 2161BUDGET 2013</v>
          </cell>
          <cell r="B55" t="str">
            <v>SCI AEP ACTIF 2161</v>
          </cell>
          <cell r="C55" t="str">
            <v>BUDGET 2013</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D55">
            <v>0</v>
          </cell>
          <cell r="AE55">
            <v>0</v>
          </cell>
          <cell r="AG55">
            <v>0</v>
          </cell>
          <cell r="AH55">
            <v>0</v>
          </cell>
          <cell r="AJ55">
            <v>0</v>
          </cell>
        </row>
        <row r="56">
          <cell r="A56" t="str">
            <v>SCI AEP ACTIF 2161BUDGET 2014</v>
          </cell>
          <cell r="B56" t="str">
            <v>SCI AEP ACTIF 2161</v>
          </cell>
          <cell r="C56" t="str">
            <v>BUDGET 2014</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D56">
            <v>0</v>
          </cell>
          <cell r="AE56">
            <v>0</v>
          </cell>
          <cell r="AG56">
            <v>0</v>
          </cell>
          <cell r="AH56">
            <v>0</v>
          </cell>
          <cell r="AJ56">
            <v>0</v>
          </cell>
        </row>
        <row r="57">
          <cell r="A57" t="str">
            <v>SCI AEP ACTIF 2161BUDGET 2015</v>
          </cell>
          <cell r="B57" t="str">
            <v>SCI AEP ACTIF 2161</v>
          </cell>
          <cell r="C57" t="str">
            <v>BUDGET 2015</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D57">
            <v>0</v>
          </cell>
          <cell r="AE57">
            <v>0</v>
          </cell>
          <cell r="AG57">
            <v>0</v>
          </cell>
          <cell r="AH57">
            <v>0</v>
          </cell>
          <cell r="AJ57">
            <v>0</v>
          </cell>
        </row>
        <row r="58">
          <cell r="A58" t="str">
            <v>SCI AEP ACTIF 2161BUDGET 2016</v>
          </cell>
          <cell r="B58" t="str">
            <v>SCI AEP ACTIF 2161</v>
          </cell>
          <cell r="C58" t="str">
            <v>BUDGET 2016</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D58">
            <v>0</v>
          </cell>
          <cell r="AE58">
            <v>0</v>
          </cell>
          <cell r="AG58">
            <v>0</v>
          </cell>
          <cell r="AH58">
            <v>0</v>
          </cell>
          <cell r="AJ58">
            <v>0</v>
          </cell>
        </row>
        <row r="59">
          <cell r="A59" t="str">
            <v>SCI AEP ACTIF 2161BUDGET 2017</v>
          </cell>
          <cell r="B59" t="str">
            <v>SCI AEP ACTIF 2161</v>
          </cell>
          <cell r="C59" t="str">
            <v>BUDGET 2017</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D59">
            <v>0</v>
          </cell>
          <cell r="AE59">
            <v>0</v>
          </cell>
          <cell r="AG59">
            <v>0</v>
          </cell>
          <cell r="AH59">
            <v>0</v>
          </cell>
          <cell r="AJ59">
            <v>0</v>
          </cell>
        </row>
        <row r="60">
          <cell r="A60" t="str">
            <v>SCI AEP ACTIF 216238717</v>
          </cell>
          <cell r="B60" t="str">
            <v>SCI AEP ACTIF 2162</v>
          </cell>
          <cell r="C60">
            <v>38717</v>
          </cell>
          <cell r="D60">
            <v>430.20031</v>
          </cell>
          <cell r="E60">
            <v>0</v>
          </cell>
          <cell r="F60">
            <v>73.205389999999994</v>
          </cell>
          <cell r="G60">
            <v>47.261000000000003</v>
          </cell>
          <cell r="H60">
            <v>315.37079</v>
          </cell>
          <cell r="I60">
            <v>0</v>
          </cell>
          <cell r="J60">
            <v>513.34066999999993</v>
          </cell>
          <cell r="K60">
            <v>0</v>
          </cell>
          <cell r="L60">
            <v>355.80723</v>
          </cell>
          <cell r="M60">
            <v>2.1537700000000002</v>
          </cell>
          <cell r="N60">
            <v>1.3220499999999999</v>
          </cell>
          <cell r="O60">
            <v>1.09714</v>
          </cell>
          <cell r="P60">
            <v>0</v>
          </cell>
          <cell r="Q60">
            <v>0</v>
          </cell>
          <cell r="R60">
            <v>0</v>
          </cell>
          <cell r="S60">
            <v>14.993469999999999</v>
          </cell>
          <cell r="T60">
            <v>6.6526200000000006</v>
          </cell>
          <cell r="U60">
            <v>30.86</v>
          </cell>
          <cell r="V60">
            <v>15.186999999999999</v>
          </cell>
          <cell r="W60">
            <v>0</v>
          </cell>
          <cell r="X60">
            <v>0</v>
          </cell>
          <cell r="Y60">
            <v>229.24067000000002</v>
          </cell>
          <cell r="Z60">
            <v>8.3635699999999993</v>
          </cell>
          <cell r="AA60">
            <v>-8.3599999999999994E-3</v>
          </cell>
          <cell r="AB60">
            <v>85.909300000000002</v>
          </cell>
          <cell r="AD60">
            <v>0</v>
          </cell>
          <cell r="AE60">
            <v>0</v>
          </cell>
          <cell r="AG60">
            <v>0.35608999999999996</v>
          </cell>
          <cell r="AH60">
            <v>0</v>
          </cell>
          <cell r="AJ60">
            <v>0</v>
          </cell>
        </row>
        <row r="61">
          <cell r="A61" t="str">
            <v>SCI AEP ACTIF 216239082</v>
          </cell>
          <cell r="B61" t="str">
            <v>SCI AEP ACTIF 2162</v>
          </cell>
          <cell r="C61">
            <v>39082</v>
          </cell>
          <cell r="D61">
            <v>431.00193000000002</v>
          </cell>
          <cell r="E61">
            <v>0</v>
          </cell>
          <cell r="F61">
            <v>114.12222</v>
          </cell>
          <cell r="G61">
            <v>47.387999999999998</v>
          </cell>
          <cell r="H61">
            <v>72.458590000000001</v>
          </cell>
          <cell r="I61">
            <v>0</v>
          </cell>
          <cell r="J61">
            <v>43.96819</v>
          </cell>
          <cell r="K61">
            <v>0</v>
          </cell>
          <cell r="L61">
            <v>107.2818</v>
          </cell>
          <cell r="M61">
            <v>1.0818800000000002</v>
          </cell>
          <cell r="N61">
            <v>0.2475</v>
          </cell>
          <cell r="O61">
            <v>15.2689</v>
          </cell>
          <cell r="P61">
            <v>0</v>
          </cell>
          <cell r="Q61">
            <v>0</v>
          </cell>
          <cell r="R61">
            <v>0</v>
          </cell>
          <cell r="S61">
            <v>1.8865099999999999</v>
          </cell>
          <cell r="T61">
            <v>1.5462899999999999</v>
          </cell>
          <cell r="U61">
            <v>32.201000000000001</v>
          </cell>
          <cell r="V61">
            <v>15.186999999999999</v>
          </cell>
          <cell r="W61">
            <v>0</v>
          </cell>
          <cell r="X61">
            <v>0</v>
          </cell>
          <cell r="Y61">
            <v>230.67690999999999</v>
          </cell>
          <cell r="Z61">
            <v>0</v>
          </cell>
          <cell r="AA61">
            <v>4.8496899999999998</v>
          </cell>
          <cell r="AB61">
            <v>-5.9190399999999999</v>
          </cell>
          <cell r="AD61">
            <v>0</v>
          </cell>
          <cell r="AE61">
            <v>0</v>
          </cell>
          <cell r="AG61">
            <v>0</v>
          </cell>
          <cell r="AH61">
            <v>0</v>
          </cell>
          <cell r="AJ61">
            <v>0</v>
          </cell>
        </row>
        <row r="62">
          <cell r="A62" t="str">
            <v>SCI AEP ACTIF 216239447</v>
          </cell>
          <cell r="B62" t="str">
            <v>SCI AEP ACTIF 2162</v>
          </cell>
          <cell r="C62">
            <v>39447</v>
          </cell>
          <cell r="D62">
            <v>456.06678999999997</v>
          </cell>
          <cell r="E62">
            <v>0</v>
          </cell>
          <cell r="F62">
            <v>96.924869999999999</v>
          </cell>
          <cell r="G62">
            <v>45.264789999999998</v>
          </cell>
          <cell r="H62">
            <v>-60.267720000000004</v>
          </cell>
          <cell r="I62">
            <v>0</v>
          </cell>
          <cell r="J62">
            <v>0</v>
          </cell>
          <cell r="K62">
            <v>0</v>
          </cell>
          <cell r="L62">
            <v>29.388500000000001</v>
          </cell>
          <cell r="M62">
            <v>1.0341500000000001</v>
          </cell>
          <cell r="N62">
            <v>0</v>
          </cell>
          <cell r="O62">
            <v>4.9997799999999994</v>
          </cell>
          <cell r="P62">
            <v>0</v>
          </cell>
          <cell r="Q62">
            <v>0</v>
          </cell>
          <cell r="R62">
            <v>0</v>
          </cell>
          <cell r="S62">
            <v>14.949339999999999</v>
          </cell>
          <cell r="T62">
            <v>0</v>
          </cell>
          <cell r="U62">
            <v>33.155999999999999</v>
          </cell>
          <cell r="V62">
            <v>15.186999999999999</v>
          </cell>
          <cell r="W62">
            <v>0</v>
          </cell>
          <cell r="X62">
            <v>0</v>
          </cell>
          <cell r="Y62">
            <v>231.63124999999999</v>
          </cell>
          <cell r="Z62">
            <v>0</v>
          </cell>
          <cell r="AA62">
            <v>0</v>
          </cell>
          <cell r="AB62">
            <v>0</v>
          </cell>
          <cell r="AD62">
            <v>0</v>
          </cell>
          <cell r="AE62">
            <v>0</v>
          </cell>
          <cell r="AG62">
            <v>0</v>
          </cell>
          <cell r="AH62">
            <v>0.46148</v>
          </cell>
          <cell r="AJ62">
            <v>0</v>
          </cell>
        </row>
        <row r="63">
          <cell r="A63" t="str">
            <v>SCI AEP ACTIF 2162BUDGET 2007</v>
          </cell>
          <cell r="B63" t="str">
            <v>SCI AEP ACTIF 2162</v>
          </cell>
          <cell r="C63" t="str">
            <v>BUDGET 2007</v>
          </cell>
          <cell r="D63">
            <v>441.685</v>
          </cell>
          <cell r="E63">
            <v>0</v>
          </cell>
          <cell r="F63">
            <v>98.959000000000003</v>
          </cell>
          <cell r="G63">
            <v>39.058999999999997</v>
          </cell>
          <cell r="H63">
            <v>0</v>
          </cell>
          <cell r="I63">
            <v>0</v>
          </cell>
          <cell r="J63">
            <v>0</v>
          </cell>
          <cell r="K63">
            <v>0</v>
          </cell>
          <cell r="L63">
            <v>71.519000000000005</v>
          </cell>
          <cell r="M63">
            <v>1.103</v>
          </cell>
          <cell r="N63">
            <v>7.6420000000000003</v>
          </cell>
          <cell r="O63">
            <v>0</v>
          </cell>
          <cell r="P63">
            <v>0</v>
          </cell>
          <cell r="Q63">
            <v>0</v>
          </cell>
          <cell r="R63">
            <v>0</v>
          </cell>
          <cell r="S63">
            <v>12.541</v>
          </cell>
          <cell r="T63">
            <v>0</v>
          </cell>
          <cell r="U63">
            <v>24.387</v>
          </cell>
          <cell r="V63">
            <v>15.186999999999999</v>
          </cell>
          <cell r="W63">
            <v>0</v>
          </cell>
          <cell r="X63">
            <v>0</v>
          </cell>
          <cell r="Y63">
            <v>0</v>
          </cell>
          <cell r="Z63">
            <v>0</v>
          </cell>
          <cell r="AA63">
            <v>0</v>
          </cell>
          <cell r="AB63">
            <v>20</v>
          </cell>
          <cell r="AD63">
            <v>0</v>
          </cell>
          <cell r="AE63">
            <v>0</v>
          </cell>
          <cell r="AG63">
            <v>0</v>
          </cell>
          <cell r="AH63">
            <v>0</v>
          </cell>
          <cell r="AJ63">
            <v>0</v>
          </cell>
        </row>
        <row r="64">
          <cell r="A64" t="str">
            <v>SCI AEP ACTIF 2162BUDGET 2008</v>
          </cell>
          <cell r="B64" t="str">
            <v>SCI AEP ACTIF 2162</v>
          </cell>
          <cell r="C64" t="str">
            <v>BUDGET 2008</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D64">
            <v>0</v>
          </cell>
          <cell r="AE64">
            <v>0</v>
          </cell>
          <cell r="AG64">
            <v>0</v>
          </cell>
          <cell r="AH64">
            <v>0</v>
          </cell>
          <cell r="AJ64">
            <v>0</v>
          </cell>
        </row>
        <row r="65">
          <cell r="A65" t="str">
            <v>SCI AEP ACTIF 2162BUDGET 2009</v>
          </cell>
          <cell r="B65" t="str">
            <v>SCI AEP ACTIF 2162</v>
          </cell>
          <cell r="C65" t="str">
            <v>BUDGET 2009</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D65">
            <v>0</v>
          </cell>
          <cell r="AE65">
            <v>0</v>
          </cell>
          <cell r="AG65">
            <v>0</v>
          </cell>
          <cell r="AH65">
            <v>0</v>
          </cell>
          <cell r="AJ65">
            <v>0</v>
          </cell>
        </row>
        <row r="66">
          <cell r="A66" t="str">
            <v>SCI AEP ACTIF 2162BUDGET 2010</v>
          </cell>
          <cell r="B66" t="str">
            <v>SCI AEP ACTIF 2162</v>
          </cell>
          <cell r="C66" t="str">
            <v>BUDGET 2010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D66">
            <v>0</v>
          </cell>
          <cell r="AE66">
            <v>0</v>
          </cell>
          <cell r="AG66">
            <v>0</v>
          </cell>
          <cell r="AH66">
            <v>0</v>
          </cell>
          <cell r="AJ66">
            <v>0</v>
          </cell>
        </row>
        <row r="67">
          <cell r="A67" t="str">
            <v>SCI AEP ACTIF 2162BUDGET 2011</v>
          </cell>
          <cell r="B67" t="str">
            <v>SCI AEP ACTIF 2162</v>
          </cell>
          <cell r="C67" t="str">
            <v>BUDGET 2011</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D67">
            <v>0</v>
          </cell>
          <cell r="AE67">
            <v>0</v>
          </cell>
          <cell r="AG67">
            <v>0</v>
          </cell>
          <cell r="AH67">
            <v>0</v>
          </cell>
          <cell r="AJ67">
            <v>0</v>
          </cell>
        </row>
        <row r="68">
          <cell r="A68" t="str">
            <v>SCI AEP ACTIF 2162BUDGET 2012</v>
          </cell>
          <cell r="B68" t="str">
            <v>SCI AEP ACTIF 2162</v>
          </cell>
          <cell r="C68" t="str">
            <v>BUDGET 2012</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D68">
            <v>0</v>
          </cell>
          <cell r="AE68">
            <v>0</v>
          </cell>
          <cell r="AG68">
            <v>0</v>
          </cell>
          <cell r="AH68">
            <v>0</v>
          </cell>
          <cell r="AJ68">
            <v>0</v>
          </cell>
        </row>
        <row r="69">
          <cell r="A69" t="str">
            <v>SCI AEP ACTIF 2162BUDGET 2013</v>
          </cell>
          <cell r="B69" t="str">
            <v>SCI AEP ACTIF 2162</v>
          </cell>
          <cell r="C69" t="str">
            <v>BUDGET 2013</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D69">
            <v>0</v>
          </cell>
          <cell r="AE69">
            <v>0</v>
          </cell>
          <cell r="AG69">
            <v>0</v>
          </cell>
          <cell r="AH69">
            <v>0</v>
          </cell>
          <cell r="AJ69">
            <v>0</v>
          </cell>
        </row>
        <row r="70">
          <cell r="A70" t="str">
            <v>SCI AEP ACTIF 2162BUDGET 2014</v>
          </cell>
          <cell r="B70" t="str">
            <v>SCI AEP ACTIF 2162</v>
          </cell>
          <cell r="C70" t="str">
            <v>BUDGET 2014</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D70">
            <v>0</v>
          </cell>
          <cell r="AE70">
            <v>0</v>
          </cell>
          <cell r="AG70">
            <v>0</v>
          </cell>
          <cell r="AH70">
            <v>0</v>
          </cell>
          <cell r="AJ70">
            <v>0</v>
          </cell>
        </row>
        <row r="71">
          <cell r="A71" t="str">
            <v>SCI AEP ACTIF 2162BUDGET 2015</v>
          </cell>
          <cell r="B71" t="str">
            <v>SCI AEP ACTIF 2162</v>
          </cell>
          <cell r="C71" t="str">
            <v>BUDGET 2015</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D71">
            <v>0</v>
          </cell>
          <cell r="AE71">
            <v>0</v>
          </cell>
          <cell r="AG71">
            <v>0</v>
          </cell>
          <cell r="AH71">
            <v>0</v>
          </cell>
          <cell r="AJ71">
            <v>0</v>
          </cell>
        </row>
        <row r="72">
          <cell r="A72" t="str">
            <v>SCI AEP ACTIF 2162BUDGET 2016</v>
          </cell>
          <cell r="B72" t="str">
            <v>SCI AEP ACTIF 2162</v>
          </cell>
          <cell r="C72" t="str">
            <v>BUDGET 2016</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D72">
            <v>0</v>
          </cell>
          <cell r="AE72">
            <v>0</v>
          </cell>
          <cell r="AG72">
            <v>0</v>
          </cell>
          <cell r="AH72">
            <v>0</v>
          </cell>
          <cell r="AJ72">
            <v>0</v>
          </cell>
        </row>
        <row r="73">
          <cell r="A73" t="str">
            <v>SCI AEP ACTIF 2162BUDGET 2017</v>
          </cell>
          <cell r="B73" t="str">
            <v>SCI AEP ACTIF 2162</v>
          </cell>
          <cell r="C73" t="str">
            <v>BUDGET 2017</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D73">
            <v>0</v>
          </cell>
          <cell r="AE73">
            <v>0</v>
          </cell>
          <cell r="AG73">
            <v>0</v>
          </cell>
          <cell r="AH73">
            <v>0</v>
          </cell>
          <cell r="AJ73">
            <v>0</v>
          </cell>
        </row>
        <row r="74">
          <cell r="A74" t="str">
            <v>SCI AEP ACTIF 216438717</v>
          </cell>
          <cell r="B74" t="str">
            <v>SCI AEP ACTIF 2164</v>
          </cell>
          <cell r="C74">
            <v>38717</v>
          </cell>
          <cell r="D74">
            <v>435.16086999999999</v>
          </cell>
          <cell r="E74">
            <v>0</v>
          </cell>
          <cell r="F74">
            <v>33.290660000000003</v>
          </cell>
          <cell r="G74">
            <v>6.74275</v>
          </cell>
          <cell r="H74">
            <v>17.640889999999999</v>
          </cell>
          <cell r="I74">
            <v>0</v>
          </cell>
          <cell r="J74">
            <v>4.4097900000000001</v>
          </cell>
          <cell r="K74">
            <v>0</v>
          </cell>
          <cell r="L74">
            <v>116.91666000000001</v>
          </cell>
          <cell r="M74">
            <v>2.12242</v>
          </cell>
          <cell r="N74">
            <v>0</v>
          </cell>
          <cell r="O74">
            <v>0</v>
          </cell>
          <cell r="P74">
            <v>0</v>
          </cell>
          <cell r="Q74">
            <v>0</v>
          </cell>
          <cell r="R74">
            <v>0</v>
          </cell>
          <cell r="S74">
            <v>0.37352999999999997</v>
          </cell>
          <cell r="T74">
            <v>15.2525</v>
          </cell>
          <cell r="U74">
            <v>6.7830000000000004</v>
          </cell>
          <cell r="V74">
            <v>0</v>
          </cell>
          <cell r="W74">
            <v>0</v>
          </cell>
          <cell r="X74">
            <v>0</v>
          </cell>
          <cell r="Y74">
            <v>121.27018</v>
          </cell>
          <cell r="Z74">
            <v>242.06800000000001</v>
          </cell>
          <cell r="AA74">
            <v>2.5133399999999999</v>
          </cell>
          <cell r="AB74">
            <v>3.4394499999999999</v>
          </cell>
          <cell r="AD74">
            <v>0</v>
          </cell>
          <cell r="AE74">
            <v>0</v>
          </cell>
          <cell r="AG74">
            <v>0</v>
          </cell>
          <cell r="AH74">
            <v>0</v>
          </cell>
          <cell r="AJ74">
            <v>0</v>
          </cell>
        </row>
        <row r="75">
          <cell r="A75" t="str">
            <v>SCI AEP ACTIF 216439082</v>
          </cell>
          <cell r="B75" t="str">
            <v>SCI AEP ACTIF 2164</v>
          </cell>
          <cell r="C75">
            <v>39082</v>
          </cell>
          <cell r="D75">
            <v>387.11748</v>
          </cell>
          <cell r="E75">
            <v>0.1741</v>
          </cell>
          <cell r="F75">
            <v>40.307230000000004</v>
          </cell>
          <cell r="G75">
            <v>7.1870000000000003</v>
          </cell>
          <cell r="H75">
            <v>24.201090000000001</v>
          </cell>
          <cell r="I75">
            <v>0</v>
          </cell>
          <cell r="J75">
            <v>242.06800000000001</v>
          </cell>
          <cell r="K75">
            <v>0</v>
          </cell>
          <cell r="L75">
            <v>14.81007</v>
          </cell>
          <cell r="M75">
            <v>0.63919999999999999</v>
          </cell>
          <cell r="N75">
            <v>0</v>
          </cell>
          <cell r="O75">
            <v>14.542899999999999</v>
          </cell>
          <cell r="P75">
            <v>0</v>
          </cell>
          <cell r="Q75">
            <v>0</v>
          </cell>
          <cell r="R75">
            <v>0</v>
          </cell>
          <cell r="S75">
            <v>11.963100000000001</v>
          </cell>
          <cell r="T75">
            <v>20.304819999999999</v>
          </cell>
          <cell r="U75">
            <v>7.1870000000000003</v>
          </cell>
          <cell r="V75">
            <v>0</v>
          </cell>
          <cell r="W75">
            <v>0</v>
          </cell>
          <cell r="X75">
            <v>0</v>
          </cell>
          <cell r="Y75">
            <v>121.29670999999999</v>
          </cell>
          <cell r="Z75">
            <v>0</v>
          </cell>
          <cell r="AA75">
            <v>0</v>
          </cell>
          <cell r="AB75">
            <v>1.7916800000000002</v>
          </cell>
          <cell r="AD75">
            <v>0</v>
          </cell>
          <cell r="AE75">
            <v>0</v>
          </cell>
          <cell r="AG75">
            <v>0</v>
          </cell>
          <cell r="AH75">
            <v>0</v>
          </cell>
          <cell r="AJ75">
            <v>0</v>
          </cell>
        </row>
        <row r="76">
          <cell r="A76" t="str">
            <v>SCI AEP ACTIF 216439447</v>
          </cell>
          <cell r="B76" t="str">
            <v>SCI AEP ACTIF 2164</v>
          </cell>
          <cell r="C76">
            <v>39447</v>
          </cell>
          <cell r="D76">
            <v>459.04906</v>
          </cell>
          <cell r="E76">
            <v>2.9999999999999997E-5</v>
          </cell>
          <cell r="F76">
            <v>26.793410000000002</v>
          </cell>
          <cell r="G76">
            <v>7.3223200000000004</v>
          </cell>
          <cell r="H76">
            <v>3.2775300000000001</v>
          </cell>
          <cell r="I76">
            <v>0</v>
          </cell>
          <cell r="J76">
            <v>0</v>
          </cell>
          <cell r="K76">
            <v>0</v>
          </cell>
          <cell r="L76">
            <v>17.958099999999998</v>
          </cell>
          <cell r="M76">
            <v>0.60724</v>
          </cell>
          <cell r="N76">
            <v>0</v>
          </cell>
          <cell r="O76">
            <v>2.4646300000000001</v>
          </cell>
          <cell r="P76">
            <v>0</v>
          </cell>
          <cell r="Q76">
            <v>0</v>
          </cell>
          <cell r="R76">
            <v>0</v>
          </cell>
          <cell r="S76">
            <v>10.994590000000001</v>
          </cell>
          <cell r="T76">
            <v>13.568860000000001</v>
          </cell>
          <cell r="U76">
            <v>7.4089999999999998</v>
          </cell>
          <cell r="V76">
            <v>0</v>
          </cell>
          <cell r="W76">
            <v>0</v>
          </cell>
          <cell r="X76">
            <v>0</v>
          </cell>
          <cell r="Y76">
            <v>121.29670999999999</v>
          </cell>
          <cell r="Z76">
            <v>0</v>
          </cell>
          <cell r="AA76">
            <v>0</v>
          </cell>
          <cell r="AB76">
            <v>0.14483000000000001</v>
          </cell>
          <cell r="AD76">
            <v>0</v>
          </cell>
          <cell r="AE76">
            <v>0</v>
          </cell>
          <cell r="AG76">
            <v>0</v>
          </cell>
          <cell r="AH76">
            <v>0</v>
          </cell>
          <cell r="AJ76">
            <v>0</v>
          </cell>
        </row>
        <row r="77">
          <cell r="A77" t="str">
            <v>SCI AEP ACTIF 2164BUDGET 2007</v>
          </cell>
          <cell r="B77" t="str">
            <v>SCI AEP ACTIF 2164</v>
          </cell>
          <cell r="C77" t="str">
            <v>BUDGET 2007</v>
          </cell>
          <cell r="D77">
            <v>461.62599999999998</v>
          </cell>
          <cell r="E77">
            <v>0</v>
          </cell>
          <cell r="F77">
            <v>31.552</v>
          </cell>
          <cell r="G77">
            <v>7.43</v>
          </cell>
          <cell r="H77">
            <v>0</v>
          </cell>
          <cell r="I77">
            <v>0</v>
          </cell>
          <cell r="J77">
            <v>0</v>
          </cell>
          <cell r="K77">
            <v>0</v>
          </cell>
          <cell r="L77">
            <v>28.052</v>
          </cell>
          <cell r="M77">
            <v>0</v>
          </cell>
          <cell r="N77">
            <v>16.094999999999999</v>
          </cell>
          <cell r="O77">
            <v>0</v>
          </cell>
          <cell r="P77">
            <v>0</v>
          </cell>
          <cell r="Q77">
            <v>0</v>
          </cell>
          <cell r="R77">
            <v>0</v>
          </cell>
          <cell r="S77">
            <v>0</v>
          </cell>
          <cell r="T77">
            <v>0</v>
          </cell>
          <cell r="U77">
            <v>7.4749999999999996</v>
          </cell>
          <cell r="V77">
            <v>0</v>
          </cell>
          <cell r="W77">
            <v>0</v>
          </cell>
          <cell r="X77">
            <v>0</v>
          </cell>
          <cell r="Y77">
            <v>0</v>
          </cell>
          <cell r="Z77">
            <v>0</v>
          </cell>
          <cell r="AA77">
            <v>0</v>
          </cell>
          <cell r="AB77">
            <v>0</v>
          </cell>
          <cell r="AD77">
            <v>0</v>
          </cell>
          <cell r="AE77">
            <v>0</v>
          </cell>
          <cell r="AG77">
            <v>0</v>
          </cell>
          <cell r="AH77">
            <v>0</v>
          </cell>
          <cell r="AJ77">
            <v>0</v>
          </cell>
        </row>
        <row r="78">
          <cell r="A78" t="str">
            <v>SCI AEP ACTIF 2164BUDGET 2008</v>
          </cell>
          <cell r="B78" t="str">
            <v>SCI AEP ACTIF 2164</v>
          </cell>
          <cell r="C78" t="str">
            <v>BUDGET 2008</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D78">
            <v>0</v>
          </cell>
          <cell r="AE78">
            <v>0</v>
          </cell>
          <cell r="AG78">
            <v>0</v>
          </cell>
          <cell r="AH78">
            <v>0</v>
          </cell>
          <cell r="AJ78">
            <v>0</v>
          </cell>
        </row>
        <row r="79">
          <cell r="A79" t="str">
            <v>SCI AEP ACTIF 2164BUDGET 2009</v>
          </cell>
          <cell r="B79" t="str">
            <v>SCI AEP ACTIF 2164</v>
          </cell>
          <cell r="C79" t="str">
            <v>BUDGET 2009</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D79">
            <v>0</v>
          </cell>
          <cell r="AE79">
            <v>0</v>
          </cell>
          <cell r="AG79">
            <v>0</v>
          </cell>
          <cell r="AH79">
            <v>0</v>
          </cell>
          <cell r="AJ79">
            <v>0</v>
          </cell>
        </row>
        <row r="80">
          <cell r="A80" t="str">
            <v>SCI AEP ACTIF 2164BUDGET 2010</v>
          </cell>
          <cell r="B80" t="str">
            <v>SCI AEP ACTIF 2164</v>
          </cell>
          <cell r="C80" t="str">
            <v>BUDGET 2010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D80">
            <v>0</v>
          </cell>
          <cell r="AE80">
            <v>0</v>
          </cell>
          <cell r="AG80">
            <v>0</v>
          </cell>
          <cell r="AH80">
            <v>0</v>
          </cell>
          <cell r="AJ80">
            <v>0</v>
          </cell>
        </row>
        <row r="81">
          <cell r="A81" t="str">
            <v>SCI AEP ACTIF 2164BUDGET 2011</v>
          </cell>
          <cell r="B81" t="str">
            <v>SCI AEP ACTIF 2164</v>
          </cell>
          <cell r="C81" t="str">
            <v>BUDGET 2011</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D81">
            <v>0</v>
          </cell>
          <cell r="AE81">
            <v>0</v>
          </cell>
          <cell r="AG81">
            <v>0</v>
          </cell>
          <cell r="AH81">
            <v>0</v>
          </cell>
          <cell r="AJ81">
            <v>0</v>
          </cell>
        </row>
        <row r="82">
          <cell r="A82" t="str">
            <v>SCI AEP ACTIF 2164BUDGET 2012</v>
          </cell>
          <cell r="B82" t="str">
            <v>SCI AEP ACTIF 2164</v>
          </cell>
          <cell r="C82" t="str">
            <v>BUDGET 2012</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D82">
            <v>0</v>
          </cell>
          <cell r="AE82">
            <v>0</v>
          </cell>
          <cell r="AG82">
            <v>0</v>
          </cell>
          <cell r="AH82">
            <v>0</v>
          </cell>
          <cell r="AJ82">
            <v>0</v>
          </cell>
        </row>
        <row r="83">
          <cell r="A83" t="str">
            <v>SCI AEP ACTIF 2164BUDGET 2013</v>
          </cell>
          <cell r="B83" t="str">
            <v>SCI AEP ACTIF 2164</v>
          </cell>
          <cell r="C83" t="str">
            <v>BUDGET 2013</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D83">
            <v>0</v>
          </cell>
          <cell r="AE83">
            <v>0</v>
          </cell>
          <cell r="AG83">
            <v>0</v>
          </cell>
          <cell r="AH83">
            <v>0</v>
          </cell>
          <cell r="AJ83">
            <v>0</v>
          </cell>
        </row>
        <row r="84">
          <cell r="A84" t="str">
            <v>SCI AEP ACTIF 2164BUDGET 2014</v>
          </cell>
          <cell r="B84" t="str">
            <v>SCI AEP ACTIF 2164</v>
          </cell>
          <cell r="C84" t="str">
            <v>BUDGET 2014</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D84">
            <v>0</v>
          </cell>
          <cell r="AE84">
            <v>0</v>
          </cell>
          <cell r="AG84">
            <v>0</v>
          </cell>
          <cell r="AH84">
            <v>0</v>
          </cell>
          <cell r="AJ84">
            <v>0</v>
          </cell>
        </row>
        <row r="85">
          <cell r="A85" t="str">
            <v>SCI AEP ACTIF 2164BUDGET 2015</v>
          </cell>
          <cell r="B85" t="str">
            <v>SCI AEP ACTIF 2164</v>
          </cell>
          <cell r="C85" t="str">
            <v>BUDGET 2015</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D85">
            <v>0</v>
          </cell>
          <cell r="AE85">
            <v>0</v>
          </cell>
          <cell r="AG85">
            <v>0</v>
          </cell>
          <cell r="AH85">
            <v>0</v>
          </cell>
          <cell r="AJ85">
            <v>0</v>
          </cell>
        </row>
        <row r="86">
          <cell r="A86" t="str">
            <v>SCI AEP ACTIF 2164BUDGET 2016</v>
          </cell>
          <cell r="B86" t="str">
            <v>SCI AEP ACTIF 2164</v>
          </cell>
          <cell r="C86" t="str">
            <v>BUDGET 2016</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D86">
            <v>0</v>
          </cell>
          <cell r="AE86">
            <v>0</v>
          </cell>
          <cell r="AG86">
            <v>0</v>
          </cell>
          <cell r="AH86">
            <v>0</v>
          </cell>
          <cell r="AJ86">
            <v>0</v>
          </cell>
        </row>
        <row r="87">
          <cell r="A87" t="str">
            <v>SCI AEP ACTIF 2164BUDGET 2017</v>
          </cell>
          <cell r="B87" t="str">
            <v>SCI AEP ACTIF 2164</v>
          </cell>
          <cell r="C87" t="str">
            <v>BUDGET 2017</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D87">
            <v>0</v>
          </cell>
          <cell r="AE87">
            <v>0</v>
          </cell>
          <cell r="AG87">
            <v>0</v>
          </cell>
          <cell r="AH87">
            <v>0</v>
          </cell>
          <cell r="AJ87">
            <v>0</v>
          </cell>
        </row>
        <row r="88">
          <cell r="A88" t="str">
            <v>SCI AEP ACTIF 216538717</v>
          </cell>
          <cell r="B88" t="str">
            <v>SCI AEP ACTIF 2165</v>
          </cell>
          <cell r="C88">
            <v>38717</v>
          </cell>
          <cell r="D88">
            <v>484.09303999999997</v>
          </cell>
          <cell r="E88">
            <v>19.66545</v>
          </cell>
          <cell r="F88">
            <v>262.57276000000002</v>
          </cell>
          <cell r="G88">
            <v>33.53</v>
          </cell>
          <cell r="H88">
            <v>-20.14188</v>
          </cell>
          <cell r="I88">
            <v>0</v>
          </cell>
          <cell r="J88">
            <v>0</v>
          </cell>
          <cell r="K88">
            <v>0</v>
          </cell>
          <cell r="L88">
            <v>125.61414000000001</v>
          </cell>
          <cell r="M88">
            <v>1.40917</v>
          </cell>
          <cell r="N88">
            <v>0</v>
          </cell>
          <cell r="O88">
            <v>0</v>
          </cell>
          <cell r="P88">
            <v>0</v>
          </cell>
          <cell r="Q88">
            <v>0</v>
          </cell>
          <cell r="R88">
            <v>0</v>
          </cell>
          <cell r="S88">
            <v>7.70885</v>
          </cell>
          <cell r="T88">
            <v>5.6119999999999996E-2</v>
          </cell>
          <cell r="U88">
            <v>21.552</v>
          </cell>
          <cell r="V88">
            <v>11.978</v>
          </cell>
          <cell r="W88">
            <v>0</v>
          </cell>
          <cell r="X88">
            <v>0</v>
          </cell>
          <cell r="Y88">
            <v>181.59920000000002</v>
          </cell>
          <cell r="Z88">
            <v>0</v>
          </cell>
          <cell r="AA88">
            <v>0</v>
          </cell>
          <cell r="AB88">
            <v>140.47230999999999</v>
          </cell>
          <cell r="AD88">
            <v>0.99715999999999994</v>
          </cell>
          <cell r="AE88">
            <v>0</v>
          </cell>
          <cell r="AG88">
            <v>0</v>
          </cell>
          <cell r="AH88">
            <v>0</v>
          </cell>
          <cell r="AJ88">
            <v>0</v>
          </cell>
        </row>
        <row r="89">
          <cell r="A89" t="str">
            <v>SCI AEP ACTIF 216539082</v>
          </cell>
          <cell r="B89" t="str">
            <v>SCI AEP ACTIF 2165</v>
          </cell>
          <cell r="C89">
            <v>39082</v>
          </cell>
          <cell r="D89">
            <v>507.09868</v>
          </cell>
          <cell r="E89">
            <v>0</v>
          </cell>
          <cell r="F89">
            <v>226.48667</v>
          </cell>
          <cell r="G89">
            <v>34.235999999999997</v>
          </cell>
          <cell r="H89">
            <v>-65.550529999999995</v>
          </cell>
          <cell r="I89">
            <v>0</v>
          </cell>
          <cell r="J89">
            <v>0</v>
          </cell>
          <cell r="K89">
            <v>0</v>
          </cell>
          <cell r="L89">
            <v>265.02557000000002</v>
          </cell>
          <cell r="M89">
            <v>0.4244</v>
          </cell>
          <cell r="N89">
            <v>0</v>
          </cell>
          <cell r="O89">
            <v>16.599139999999998</v>
          </cell>
          <cell r="P89">
            <v>0</v>
          </cell>
          <cell r="Q89">
            <v>0</v>
          </cell>
          <cell r="R89">
            <v>0</v>
          </cell>
          <cell r="S89">
            <v>5.04115</v>
          </cell>
          <cell r="T89">
            <v>0</v>
          </cell>
          <cell r="U89">
            <v>22.257999999999999</v>
          </cell>
          <cell r="V89">
            <v>11.978</v>
          </cell>
          <cell r="W89">
            <v>0</v>
          </cell>
          <cell r="X89">
            <v>0</v>
          </cell>
          <cell r="Y89">
            <v>181.59920000000002</v>
          </cell>
          <cell r="Z89">
            <v>0</v>
          </cell>
          <cell r="AA89">
            <v>0</v>
          </cell>
          <cell r="AB89">
            <v>76.429210000000012</v>
          </cell>
          <cell r="AD89">
            <v>0.96450999999999998</v>
          </cell>
          <cell r="AE89">
            <v>0</v>
          </cell>
          <cell r="AG89">
            <v>0</v>
          </cell>
          <cell r="AH89">
            <v>0</v>
          </cell>
          <cell r="AJ89">
            <v>0</v>
          </cell>
        </row>
        <row r="90">
          <cell r="A90" t="str">
            <v>SCI AEP ACTIF 216539447</v>
          </cell>
          <cell r="B90" t="str">
            <v>SCI AEP ACTIF 2165</v>
          </cell>
          <cell r="C90">
            <v>39447</v>
          </cell>
          <cell r="D90">
            <v>0</v>
          </cell>
          <cell r="E90">
            <v>0</v>
          </cell>
          <cell r="F90">
            <v>326.32682999999997</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D90">
            <v>0</v>
          </cell>
          <cell r="AE90">
            <v>0</v>
          </cell>
          <cell r="AG90">
            <v>0</v>
          </cell>
          <cell r="AH90">
            <v>0</v>
          </cell>
          <cell r="AJ90">
            <v>0</v>
          </cell>
        </row>
        <row r="91">
          <cell r="A91" t="str">
            <v>SCI AEP ACTIF 2165BUDGET 2007</v>
          </cell>
          <cell r="B91" t="str">
            <v>SCI AEP ACTIF 2165</v>
          </cell>
          <cell r="C91" t="str">
            <v>BUDGET 2007</v>
          </cell>
          <cell r="D91">
            <v>524.57500000000005</v>
          </cell>
          <cell r="E91">
            <v>0</v>
          </cell>
          <cell r="F91">
            <v>123.304</v>
          </cell>
          <cell r="G91">
            <v>34.902000000000001</v>
          </cell>
          <cell r="H91">
            <v>0</v>
          </cell>
          <cell r="I91">
            <v>0</v>
          </cell>
          <cell r="J91">
            <v>0</v>
          </cell>
          <cell r="K91">
            <v>0</v>
          </cell>
          <cell r="L91">
            <v>130.821</v>
          </cell>
          <cell r="M91">
            <v>0.433</v>
          </cell>
          <cell r="N91">
            <v>29.46</v>
          </cell>
          <cell r="O91">
            <v>0</v>
          </cell>
          <cell r="P91">
            <v>0</v>
          </cell>
          <cell r="Q91">
            <v>0</v>
          </cell>
          <cell r="R91">
            <v>0</v>
          </cell>
          <cell r="S91">
            <v>0</v>
          </cell>
          <cell r="T91">
            <v>0</v>
          </cell>
          <cell r="U91">
            <v>13.595000000000001</v>
          </cell>
          <cell r="V91">
            <v>11.978</v>
          </cell>
          <cell r="W91">
            <v>0</v>
          </cell>
          <cell r="X91">
            <v>0</v>
          </cell>
          <cell r="Y91">
            <v>0</v>
          </cell>
          <cell r="Z91">
            <v>0</v>
          </cell>
          <cell r="AA91">
            <v>0</v>
          </cell>
          <cell r="AB91">
            <v>255.749</v>
          </cell>
          <cell r="AD91">
            <v>0</v>
          </cell>
          <cell r="AE91">
            <v>0</v>
          </cell>
          <cell r="AG91">
            <v>0</v>
          </cell>
          <cell r="AH91">
            <v>0</v>
          </cell>
          <cell r="AJ91">
            <v>0</v>
          </cell>
        </row>
        <row r="92">
          <cell r="A92" t="str">
            <v>SCI AEP ACTIF 2165BUDGET 2008</v>
          </cell>
          <cell r="B92" t="str">
            <v>SCI AEP ACTIF 2165</v>
          </cell>
          <cell r="C92" t="str">
            <v>BUDGET 2008</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D92">
            <v>0</v>
          </cell>
          <cell r="AE92">
            <v>0</v>
          </cell>
          <cell r="AG92">
            <v>0</v>
          </cell>
          <cell r="AH92">
            <v>0</v>
          </cell>
          <cell r="AJ92">
            <v>0</v>
          </cell>
        </row>
        <row r="93">
          <cell r="A93" t="str">
            <v>SCI AEP ACTIF 2165BUDGET 2009</v>
          </cell>
          <cell r="B93" t="str">
            <v>SCI AEP ACTIF 2165</v>
          </cell>
          <cell r="C93" t="str">
            <v>BUDGET 2009</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D93">
            <v>0</v>
          </cell>
          <cell r="AE93">
            <v>0</v>
          </cell>
          <cell r="AG93">
            <v>0</v>
          </cell>
          <cell r="AH93">
            <v>0</v>
          </cell>
          <cell r="AJ93">
            <v>0</v>
          </cell>
        </row>
        <row r="94">
          <cell r="A94" t="str">
            <v>SCI AEP ACTIF 2165BUDGET 2010</v>
          </cell>
          <cell r="B94" t="str">
            <v>SCI AEP ACTIF 2165</v>
          </cell>
          <cell r="C94" t="str">
            <v>BUDGET 2010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D94">
            <v>0</v>
          </cell>
          <cell r="AE94">
            <v>0</v>
          </cell>
          <cell r="AG94">
            <v>0</v>
          </cell>
          <cell r="AH94">
            <v>0</v>
          </cell>
          <cell r="AJ94">
            <v>0</v>
          </cell>
        </row>
        <row r="95">
          <cell r="A95" t="str">
            <v>SCI AEP ACTIF 2165BUDGET 2011</v>
          </cell>
          <cell r="B95" t="str">
            <v>SCI AEP ACTIF 2165</v>
          </cell>
          <cell r="C95" t="str">
            <v>BUDGET 2011</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D95">
            <v>0</v>
          </cell>
          <cell r="AE95">
            <v>0</v>
          </cell>
          <cell r="AG95">
            <v>0</v>
          </cell>
          <cell r="AH95">
            <v>0</v>
          </cell>
          <cell r="AJ95">
            <v>0</v>
          </cell>
        </row>
        <row r="96">
          <cell r="A96" t="str">
            <v>SCI AEP ACTIF 2165BUDGET 2012</v>
          </cell>
          <cell r="B96" t="str">
            <v>SCI AEP ACTIF 2165</v>
          </cell>
          <cell r="C96" t="str">
            <v>BUDGET 2012</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D96">
            <v>0</v>
          </cell>
          <cell r="AE96">
            <v>0</v>
          </cell>
          <cell r="AG96">
            <v>0</v>
          </cell>
          <cell r="AH96">
            <v>0</v>
          </cell>
          <cell r="AJ96">
            <v>0</v>
          </cell>
        </row>
        <row r="97">
          <cell r="A97" t="str">
            <v>SCI AEP ACTIF 2165BUDGET 2013</v>
          </cell>
          <cell r="B97" t="str">
            <v>SCI AEP ACTIF 2165</v>
          </cell>
          <cell r="C97" t="str">
            <v>BUDGET 2013</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D97">
            <v>0</v>
          </cell>
          <cell r="AE97">
            <v>0</v>
          </cell>
          <cell r="AG97">
            <v>0</v>
          </cell>
          <cell r="AH97">
            <v>0</v>
          </cell>
          <cell r="AJ97">
            <v>0</v>
          </cell>
        </row>
        <row r="98">
          <cell r="A98" t="str">
            <v>SCI AEP ACTIF 2165BUDGET 2014</v>
          </cell>
          <cell r="B98" t="str">
            <v>SCI AEP ACTIF 2165</v>
          </cell>
          <cell r="C98" t="str">
            <v>BUDGET 2014</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D98">
            <v>0</v>
          </cell>
          <cell r="AE98">
            <v>0</v>
          </cell>
          <cell r="AG98">
            <v>0</v>
          </cell>
          <cell r="AH98">
            <v>0</v>
          </cell>
          <cell r="AJ98">
            <v>0</v>
          </cell>
        </row>
        <row r="99">
          <cell r="A99" t="str">
            <v>SCI AEP ACTIF 2165BUDGET 2015</v>
          </cell>
          <cell r="B99" t="str">
            <v>SCI AEP ACTIF 2165</v>
          </cell>
          <cell r="C99" t="str">
            <v>BUDGET 2015</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D99">
            <v>0</v>
          </cell>
          <cell r="AE99">
            <v>0</v>
          </cell>
          <cell r="AG99">
            <v>0</v>
          </cell>
          <cell r="AH99">
            <v>0</v>
          </cell>
          <cell r="AJ99">
            <v>0</v>
          </cell>
        </row>
        <row r="100">
          <cell r="A100" t="str">
            <v>SCI AEP ACTIF 2165BUDGET 2016</v>
          </cell>
          <cell r="B100" t="str">
            <v>SCI AEP ACTIF 2165</v>
          </cell>
          <cell r="C100" t="str">
            <v>BUDGET 2016</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D100">
            <v>0</v>
          </cell>
          <cell r="AE100">
            <v>0</v>
          </cell>
          <cell r="AG100">
            <v>0</v>
          </cell>
          <cell r="AH100">
            <v>0</v>
          </cell>
          <cell r="AJ100">
            <v>0</v>
          </cell>
        </row>
        <row r="101">
          <cell r="A101" t="str">
            <v>SCI AEP ACTIF 2165BUDGET 2017</v>
          </cell>
          <cell r="B101" t="str">
            <v>SCI AEP ACTIF 2165</v>
          </cell>
          <cell r="C101" t="str">
            <v>BUDGET 2017</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D101">
            <v>0</v>
          </cell>
          <cell r="AE101">
            <v>0</v>
          </cell>
          <cell r="AG101">
            <v>0</v>
          </cell>
          <cell r="AH101">
            <v>0</v>
          </cell>
          <cell r="AJ101">
            <v>0</v>
          </cell>
        </row>
        <row r="102">
          <cell r="A102" t="str">
            <v>SCI AEP ACTIF 216638717</v>
          </cell>
          <cell r="B102" t="str">
            <v>SCI AEP ACTIF 2166</v>
          </cell>
          <cell r="C102">
            <v>38717</v>
          </cell>
          <cell r="D102">
            <v>550.95411999999999</v>
          </cell>
          <cell r="E102">
            <v>51.661199999999994</v>
          </cell>
          <cell r="F102">
            <v>146.68270999999999</v>
          </cell>
          <cell r="G102">
            <v>154.35383000000002</v>
          </cell>
          <cell r="H102">
            <v>292.79179999999997</v>
          </cell>
          <cell r="I102">
            <v>0</v>
          </cell>
          <cell r="J102">
            <v>0</v>
          </cell>
          <cell r="K102">
            <v>0</v>
          </cell>
          <cell r="L102">
            <v>10.445919999999997</v>
          </cell>
          <cell r="M102">
            <v>5.3472100000000005</v>
          </cell>
          <cell r="N102">
            <v>0</v>
          </cell>
          <cell r="O102">
            <v>200.85</v>
          </cell>
          <cell r="P102">
            <v>0</v>
          </cell>
          <cell r="Q102">
            <v>0</v>
          </cell>
          <cell r="R102">
            <v>0</v>
          </cell>
          <cell r="S102">
            <v>159.58362</v>
          </cell>
          <cell r="T102">
            <v>15.170969999999997</v>
          </cell>
          <cell r="U102">
            <v>74.867999999999995</v>
          </cell>
          <cell r="V102">
            <v>34.804000000000002</v>
          </cell>
          <cell r="W102">
            <v>0</v>
          </cell>
          <cell r="X102">
            <v>0</v>
          </cell>
          <cell r="Y102">
            <v>419.09323000000001</v>
          </cell>
          <cell r="Z102">
            <v>46.227959999999996</v>
          </cell>
          <cell r="AA102">
            <v>5.9999999999999995E-5</v>
          </cell>
          <cell r="AB102">
            <v>557.28899000000001</v>
          </cell>
          <cell r="AD102">
            <v>0</v>
          </cell>
          <cell r="AE102">
            <v>0</v>
          </cell>
          <cell r="AG102">
            <v>15450</v>
          </cell>
          <cell r="AH102">
            <v>12284.844720000001</v>
          </cell>
          <cell r="AJ102">
            <v>0</v>
          </cell>
        </row>
        <row r="103">
          <cell r="A103" t="str">
            <v>SCI AEP ACTIF 216639082</v>
          </cell>
          <cell r="B103" t="str">
            <v>SCI AEP ACTIF 2166</v>
          </cell>
          <cell r="C103">
            <v>39082</v>
          </cell>
          <cell r="D103">
            <v>-35.135080000000002</v>
          </cell>
          <cell r="E103">
            <v>35.135080000000002</v>
          </cell>
          <cell r="F103">
            <v>-18.800919999999998</v>
          </cell>
          <cell r="G103">
            <v>-9.070549999999999</v>
          </cell>
          <cell r="H103">
            <v>28.490749999999991</v>
          </cell>
          <cell r="I103">
            <v>0</v>
          </cell>
          <cell r="J103">
            <v>1.6002100000000001</v>
          </cell>
          <cell r="K103">
            <v>0</v>
          </cell>
          <cell r="L103">
            <v>0</v>
          </cell>
          <cell r="M103">
            <v>-0.27835000000000004</v>
          </cell>
          <cell r="N103">
            <v>0</v>
          </cell>
          <cell r="O103">
            <v>-2.5160000000000002E-2</v>
          </cell>
          <cell r="P103">
            <v>0</v>
          </cell>
          <cell r="Q103">
            <v>0</v>
          </cell>
          <cell r="R103">
            <v>0</v>
          </cell>
          <cell r="S103">
            <v>13.331329999999998</v>
          </cell>
          <cell r="T103">
            <v>0</v>
          </cell>
          <cell r="U103">
            <v>0</v>
          </cell>
          <cell r="V103">
            <v>0</v>
          </cell>
          <cell r="W103">
            <v>0</v>
          </cell>
          <cell r="X103">
            <v>0</v>
          </cell>
          <cell r="Y103">
            <v>0</v>
          </cell>
          <cell r="Z103">
            <v>0</v>
          </cell>
          <cell r="AA103">
            <v>0</v>
          </cell>
          <cell r="AB103">
            <v>-12.111000000000001</v>
          </cell>
          <cell r="AD103">
            <v>0</v>
          </cell>
          <cell r="AE103">
            <v>0</v>
          </cell>
          <cell r="AG103">
            <v>0</v>
          </cell>
          <cell r="AH103">
            <v>0</v>
          </cell>
          <cell r="AJ103">
            <v>0</v>
          </cell>
        </row>
        <row r="104">
          <cell r="A104" t="str">
            <v>SCI AEP ACTIF 216639447</v>
          </cell>
          <cell r="B104" t="str">
            <v>SCI AEP ACTIF 2166</v>
          </cell>
          <cell r="C104">
            <v>39447</v>
          </cell>
          <cell r="D104">
            <v>0</v>
          </cell>
          <cell r="E104">
            <v>0</v>
          </cell>
          <cell r="F104">
            <v>0</v>
          </cell>
          <cell r="G104">
            <v>-1.44099</v>
          </cell>
          <cell r="H104">
            <v>-156.12045000000001</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1.6002100000000001</v>
          </cell>
          <cell r="AA104">
            <v>0</v>
          </cell>
          <cell r="AB104">
            <v>1.48221</v>
          </cell>
          <cell r="AD104">
            <v>0</v>
          </cell>
          <cell r="AE104">
            <v>0</v>
          </cell>
          <cell r="AG104">
            <v>0</v>
          </cell>
          <cell r="AH104">
            <v>0</v>
          </cell>
          <cell r="AJ104">
            <v>0</v>
          </cell>
        </row>
        <row r="105">
          <cell r="A105" t="str">
            <v>SCI AEP ACTIF 2166BUDGET 2007</v>
          </cell>
          <cell r="B105" t="str">
            <v>SCI AEP ACTIF 2166</v>
          </cell>
          <cell r="C105" t="str">
            <v>BUDGET 2007</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D105">
            <v>0</v>
          </cell>
          <cell r="AE105">
            <v>0</v>
          </cell>
          <cell r="AG105">
            <v>0</v>
          </cell>
          <cell r="AH105">
            <v>0</v>
          </cell>
          <cell r="AJ105">
            <v>0</v>
          </cell>
        </row>
        <row r="106">
          <cell r="A106" t="str">
            <v>SCI AEP ACTIF 2166BUDGET 2008</v>
          </cell>
          <cell r="B106" t="str">
            <v>SCI AEP ACTIF 2166</v>
          </cell>
          <cell r="C106" t="str">
            <v>BUDGET 2008</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D106">
            <v>0</v>
          </cell>
          <cell r="AE106">
            <v>0</v>
          </cell>
          <cell r="AG106">
            <v>0</v>
          </cell>
          <cell r="AH106">
            <v>0</v>
          </cell>
          <cell r="AJ106">
            <v>0</v>
          </cell>
        </row>
        <row r="107">
          <cell r="A107" t="str">
            <v>SCI AEP ACTIF 2166BUDGET 2009</v>
          </cell>
          <cell r="B107" t="str">
            <v>SCI AEP ACTIF 2166</v>
          </cell>
          <cell r="C107" t="str">
            <v>BUDGET 2009</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D107">
            <v>0</v>
          </cell>
          <cell r="AE107">
            <v>0</v>
          </cell>
          <cell r="AG107">
            <v>0</v>
          </cell>
          <cell r="AH107">
            <v>0</v>
          </cell>
          <cell r="AJ107">
            <v>0</v>
          </cell>
        </row>
        <row r="108">
          <cell r="A108" t="str">
            <v>SCI AEP ACTIF 2166BUDGET 2010</v>
          </cell>
          <cell r="B108" t="str">
            <v>SCI AEP ACTIF 2166</v>
          </cell>
          <cell r="C108" t="str">
            <v>BUDGET 2010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D108">
            <v>0</v>
          </cell>
          <cell r="AE108">
            <v>0</v>
          </cell>
          <cell r="AG108">
            <v>0</v>
          </cell>
          <cell r="AH108">
            <v>0</v>
          </cell>
          <cell r="AJ108">
            <v>0</v>
          </cell>
        </row>
        <row r="109">
          <cell r="A109" t="str">
            <v>SCI AEP ACTIF 2166BUDGET 2011</v>
          </cell>
          <cell r="B109" t="str">
            <v>SCI AEP ACTIF 2166</v>
          </cell>
          <cell r="C109" t="str">
            <v>BUDGET 2011</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D109">
            <v>0</v>
          </cell>
          <cell r="AE109">
            <v>0</v>
          </cell>
          <cell r="AG109">
            <v>0</v>
          </cell>
          <cell r="AH109">
            <v>0</v>
          </cell>
          <cell r="AJ109">
            <v>0</v>
          </cell>
        </row>
        <row r="110">
          <cell r="A110" t="str">
            <v>SCI AEP ACTIF 2166BUDGET 2012</v>
          </cell>
          <cell r="B110" t="str">
            <v>SCI AEP ACTIF 2166</v>
          </cell>
          <cell r="C110" t="str">
            <v>BUDGET 2012</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D110">
            <v>0</v>
          </cell>
          <cell r="AE110">
            <v>0</v>
          </cell>
          <cell r="AG110">
            <v>0</v>
          </cell>
          <cell r="AH110">
            <v>0</v>
          </cell>
          <cell r="AJ110">
            <v>0</v>
          </cell>
        </row>
        <row r="111">
          <cell r="A111" t="str">
            <v>SCI AEP ACTIF 2166BUDGET 2013</v>
          </cell>
          <cell r="B111" t="str">
            <v>SCI AEP ACTIF 2166</v>
          </cell>
          <cell r="C111" t="str">
            <v>BUDGET 2013</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D111">
            <v>0</v>
          </cell>
          <cell r="AE111">
            <v>0</v>
          </cell>
          <cell r="AG111">
            <v>0</v>
          </cell>
          <cell r="AH111">
            <v>0</v>
          </cell>
          <cell r="AJ111">
            <v>0</v>
          </cell>
        </row>
        <row r="112">
          <cell r="A112" t="str">
            <v>SCI AEP ACTIF 2166BUDGET 2014</v>
          </cell>
          <cell r="B112" t="str">
            <v>SCI AEP ACTIF 2166</v>
          </cell>
          <cell r="C112" t="str">
            <v>BUDGET 2014</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D112">
            <v>0</v>
          </cell>
          <cell r="AE112">
            <v>0</v>
          </cell>
          <cell r="AG112">
            <v>0</v>
          </cell>
          <cell r="AH112">
            <v>0</v>
          </cell>
          <cell r="AJ112">
            <v>0</v>
          </cell>
        </row>
        <row r="113">
          <cell r="A113" t="str">
            <v>SCI AEP ACTIF 2166BUDGET 2015</v>
          </cell>
          <cell r="B113" t="str">
            <v>SCI AEP ACTIF 2166</v>
          </cell>
          <cell r="C113" t="str">
            <v>BUDGET 2015</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D113">
            <v>0</v>
          </cell>
          <cell r="AE113">
            <v>0</v>
          </cell>
          <cell r="AG113">
            <v>0</v>
          </cell>
          <cell r="AH113">
            <v>0</v>
          </cell>
          <cell r="AJ113">
            <v>0</v>
          </cell>
        </row>
        <row r="114">
          <cell r="A114" t="str">
            <v>SCI AEP ACTIF 2166BUDGET 2016</v>
          </cell>
          <cell r="B114" t="str">
            <v>SCI AEP ACTIF 2166</v>
          </cell>
          <cell r="C114" t="str">
            <v>BUDGET 2016</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D114">
            <v>0</v>
          </cell>
          <cell r="AE114">
            <v>0</v>
          </cell>
          <cell r="AG114">
            <v>0</v>
          </cell>
          <cell r="AH114">
            <v>0</v>
          </cell>
          <cell r="AJ114">
            <v>0</v>
          </cell>
        </row>
        <row r="115">
          <cell r="A115" t="str">
            <v>SCI AEP ACTIF 2166BUDGET 2017</v>
          </cell>
          <cell r="B115" t="str">
            <v>SCI AEP ACTIF 2166</v>
          </cell>
          <cell r="C115" t="str">
            <v>BUDGET 2017</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D115">
            <v>0</v>
          </cell>
          <cell r="AE115">
            <v>0</v>
          </cell>
          <cell r="AG115">
            <v>0</v>
          </cell>
          <cell r="AH115">
            <v>0</v>
          </cell>
          <cell r="AJ115">
            <v>0</v>
          </cell>
        </row>
        <row r="116">
          <cell r="A116" t="str">
            <v>SCI AEP ACTIF 216738717</v>
          </cell>
          <cell r="B116" t="str">
            <v>SCI AEP ACTIF 2167</v>
          </cell>
          <cell r="C116">
            <v>38717</v>
          </cell>
          <cell r="D116">
            <v>2123.3384799999999</v>
          </cell>
          <cell r="E116">
            <v>3.4000000000000002E-4</v>
          </cell>
          <cell r="F116">
            <v>362.97603000000004</v>
          </cell>
          <cell r="G116">
            <v>56.597629999999995</v>
          </cell>
          <cell r="H116">
            <v>-65.398129999999995</v>
          </cell>
          <cell r="I116">
            <v>0</v>
          </cell>
          <cell r="J116">
            <v>3.68431</v>
          </cell>
          <cell r="K116">
            <v>0</v>
          </cell>
          <cell r="L116">
            <v>291.41422</v>
          </cell>
          <cell r="M116">
            <v>1.3520000000000001</v>
          </cell>
          <cell r="N116">
            <v>213.50531000000001</v>
          </cell>
          <cell r="O116">
            <v>0</v>
          </cell>
          <cell r="P116">
            <v>0</v>
          </cell>
          <cell r="Q116">
            <v>0</v>
          </cell>
          <cell r="R116">
            <v>0</v>
          </cell>
          <cell r="S116">
            <v>7.0966399999999998</v>
          </cell>
          <cell r="T116">
            <v>0.16105</v>
          </cell>
          <cell r="U116">
            <v>51.353000000000002</v>
          </cell>
          <cell r="V116">
            <v>0</v>
          </cell>
          <cell r="W116">
            <v>0</v>
          </cell>
          <cell r="X116">
            <v>0</v>
          </cell>
          <cell r="Y116">
            <v>386.09163000000001</v>
          </cell>
          <cell r="Z116">
            <v>0</v>
          </cell>
          <cell r="AA116">
            <v>1.0000000000000001E-5</v>
          </cell>
          <cell r="AB116">
            <v>2.2222200000000001</v>
          </cell>
          <cell r="AD116">
            <v>0</v>
          </cell>
          <cell r="AE116">
            <v>0</v>
          </cell>
          <cell r="AG116">
            <v>0</v>
          </cell>
          <cell r="AH116">
            <v>0</v>
          </cell>
          <cell r="AJ116">
            <v>0</v>
          </cell>
        </row>
        <row r="117">
          <cell r="A117" t="str">
            <v>SCI AEP ACTIF 216739082</v>
          </cell>
          <cell r="B117" t="str">
            <v>SCI AEP ACTIF 2167</v>
          </cell>
          <cell r="C117">
            <v>39082</v>
          </cell>
          <cell r="D117">
            <v>2349.2569199999998</v>
          </cell>
          <cell r="E117">
            <v>10.435460000000001</v>
          </cell>
          <cell r="F117">
            <v>372.59997999999996</v>
          </cell>
          <cell r="G117">
            <v>46.167410000000004</v>
          </cell>
          <cell r="H117">
            <v>-41.571169999999995</v>
          </cell>
          <cell r="I117">
            <v>0</v>
          </cell>
          <cell r="J117">
            <v>0</v>
          </cell>
          <cell r="K117">
            <v>0</v>
          </cell>
          <cell r="L117">
            <v>329.45875999999993</v>
          </cell>
          <cell r="M117">
            <v>1.302</v>
          </cell>
          <cell r="N117">
            <v>234.13998000000001</v>
          </cell>
          <cell r="O117">
            <v>42.08981</v>
          </cell>
          <cell r="P117">
            <v>0</v>
          </cell>
          <cell r="Q117">
            <v>0</v>
          </cell>
          <cell r="R117">
            <v>0</v>
          </cell>
          <cell r="S117">
            <v>11.662080000000001</v>
          </cell>
          <cell r="T117">
            <v>0.4956200000000005</v>
          </cell>
          <cell r="U117">
            <v>58.04</v>
          </cell>
          <cell r="V117">
            <v>0</v>
          </cell>
          <cell r="W117">
            <v>0</v>
          </cell>
          <cell r="X117">
            <v>0</v>
          </cell>
          <cell r="Y117">
            <v>385.47892999999999</v>
          </cell>
          <cell r="Z117">
            <v>9.5271699999999999</v>
          </cell>
          <cell r="AA117">
            <v>0</v>
          </cell>
          <cell r="AB117">
            <v>0</v>
          </cell>
          <cell r="AD117">
            <v>0</v>
          </cell>
          <cell r="AE117">
            <v>0</v>
          </cell>
          <cell r="AG117">
            <v>0</v>
          </cell>
          <cell r="AH117">
            <v>0</v>
          </cell>
          <cell r="AJ117">
            <v>0</v>
          </cell>
        </row>
        <row r="118">
          <cell r="A118" t="str">
            <v>SCI AEP ACTIF 216739447</v>
          </cell>
          <cell r="B118" t="str">
            <v>SCI AEP ACTIF 2167</v>
          </cell>
          <cell r="C118">
            <v>39447</v>
          </cell>
          <cell r="D118">
            <v>2489.34548</v>
          </cell>
          <cell r="E118">
            <v>8.2077799999999996</v>
          </cell>
          <cell r="F118">
            <v>286.95117999999997</v>
          </cell>
          <cell r="G118">
            <v>45.144729999999996</v>
          </cell>
          <cell r="H118">
            <v>0.10887000000000001</v>
          </cell>
          <cell r="I118">
            <v>0</v>
          </cell>
          <cell r="J118">
            <v>9.5271699999999999</v>
          </cell>
          <cell r="K118">
            <v>0</v>
          </cell>
          <cell r="L118">
            <v>283.39757999999995</v>
          </cell>
          <cell r="M118">
            <v>0</v>
          </cell>
          <cell r="N118">
            <v>236.50335000000001</v>
          </cell>
          <cell r="O118">
            <v>16.445180000000001</v>
          </cell>
          <cell r="P118">
            <v>0</v>
          </cell>
          <cell r="Q118">
            <v>0</v>
          </cell>
          <cell r="R118">
            <v>0</v>
          </cell>
          <cell r="S118">
            <v>19.77413</v>
          </cell>
          <cell r="T118">
            <v>0.16974</v>
          </cell>
          <cell r="U118">
            <v>59.067999999999998</v>
          </cell>
          <cell r="V118">
            <v>0</v>
          </cell>
          <cell r="W118">
            <v>0</v>
          </cell>
          <cell r="X118">
            <v>0</v>
          </cell>
          <cell r="Y118">
            <v>384.13128</v>
          </cell>
          <cell r="Z118">
            <v>9.5197500000000002</v>
          </cell>
          <cell r="AA118">
            <v>1.4122999999999999</v>
          </cell>
          <cell r="AB118">
            <v>0</v>
          </cell>
          <cell r="AD118">
            <v>0</v>
          </cell>
          <cell r="AE118">
            <v>0</v>
          </cell>
          <cell r="AG118">
            <v>0</v>
          </cell>
          <cell r="AH118">
            <v>0</v>
          </cell>
          <cell r="AJ118">
            <v>0</v>
          </cell>
        </row>
        <row r="119">
          <cell r="A119" t="str">
            <v>SCI AEP ACTIF 2167BUDGET 2007</v>
          </cell>
          <cell r="B119" t="str">
            <v>SCI AEP ACTIF 2167</v>
          </cell>
          <cell r="C119" t="str">
            <v>BUDGET 2007</v>
          </cell>
          <cell r="D119">
            <v>2439.375</v>
          </cell>
          <cell r="E119">
            <v>0</v>
          </cell>
          <cell r="F119">
            <v>376.976</v>
          </cell>
          <cell r="G119">
            <v>59.780999999999999</v>
          </cell>
          <cell r="H119">
            <v>0</v>
          </cell>
          <cell r="I119">
            <v>0</v>
          </cell>
          <cell r="J119">
            <v>0</v>
          </cell>
          <cell r="K119">
            <v>0</v>
          </cell>
          <cell r="L119">
            <v>383.3</v>
          </cell>
          <cell r="M119">
            <v>1.37</v>
          </cell>
          <cell r="N119">
            <v>258.5</v>
          </cell>
          <cell r="O119">
            <v>0</v>
          </cell>
          <cell r="P119">
            <v>0</v>
          </cell>
          <cell r="Q119">
            <v>0</v>
          </cell>
          <cell r="R119">
            <v>0</v>
          </cell>
          <cell r="S119">
            <v>0</v>
          </cell>
          <cell r="T119">
            <v>0</v>
          </cell>
          <cell r="U119">
            <v>59.780999999999999</v>
          </cell>
          <cell r="V119">
            <v>0</v>
          </cell>
          <cell r="W119">
            <v>0</v>
          </cell>
          <cell r="X119">
            <v>0</v>
          </cell>
          <cell r="Y119">
            <v>0</v>
          </cell>
          <cell r="Z119">
            <v>0</v>
          </cell>
          <cell r="AA119">
            <v>0</v>
          </cell>
          <cell r="AB119">
            <v>0</v>
          </cell>
          <cell r="AD119">
            <v>0</v>
          </cell>
          <cell r="AE119">
            <v>0</v>
          </cell>
          <cell r="AG119">
            <v>0</v>
          </cell>
          <cell r="AH119">
            <v>0</v>
          </cell>
          <cell r="AJ119">
            <v>0</v>
          </cell>
        </row>
        <row r="120">
          <cell r="A120" t="str">
            <v>SCI AEP ACTIF 2167BUDGET 2008</v>
          </cell>
          <cell r="B120" t="str">
            <v>SCI AEP ACTIF 2167</v>
          </cell>
          <cell r="C120" t="str">
            <v>BUDGET 2008</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D120">
            <v>0</v>
          </cell>
          <cell r="AE120">
            <v>0</v>
          </cell>
          <cell r="AG120">
            <v>0</v>
          </cell>
          <cell r="AH120">
            <v>0</v>
          </cell>
          <cell r="AJ120">
            <v>0</v>
          </cell>
        </row>
        <row r="121">
          <cell r="A121" t="str">
            <v>SCI AEP ACTIF 2167BUDGET 2009</v>
          </cell>
          <cell r="B121" t="str">
            <v>SCI AEP ACTIF 2167</v>
          </cell>
          <cell r="C121" t="str">
            <v>BUDGET 2009</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D121">
            <v>0</v>
          </cell>
          <cell r="AE121">
            <v>0</v>
          </cell>
          <cell r="AG121">
            <v>0</v>
          </cell>
          <cell r="AH121">
            <v>0</v>
          </cell>
          <cell r="AJ121">
            <v>0</v>
          </cell>
        </row>
        <row r="122">
          <cell r="A122" t="str">
            <v>SCI AEP ACTIF 2167BUDGET 2010</v>
          </cell>
          <cell r="B122" t="str">
            <v>SCI AEP ACTIF 2167</v>
          </cell>
          <cell r="C122" t="str">
            <v>BUDGET 2010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D122">
            <v>0</v>
          </cell>
          <cell r="AE122">
            <v>0</v>
          </cell>
          <cell r="AG122">
            <v>0</v>
          </cell>
          <cell r="AH122">
            <v>0</v>
          </cell>
          <cell r="AJ122">
            <v>0</v>
          </cell>
        </row>
        <row r="123">
          <cell r="A123" t="str">
            <v>SCI AEP ACTIF 2167BUDGET 2011</v>
          </cell>
          <cell r="B123" t="str">
            <v>SCI AEP ACTIF 2167</v>
          </cell>
          <cell r="C123" t="str">
            <v>BUDGET 2011</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D123">
            <v>0</v>
          </cell>
          <cell r="AE123">
            <v>0</v>
          </cell>
          <cell r="AG123">
            <v>0</v>
          </cell>
          <cell r="AH123">
            <v>0</v>
          </cell>
          <cell r="AJ123">
            <v>0</v>
          </cell>
        </row>
        <row r="124">
          <cell r="A124" t="str">
            <v>SCI AEP ACTIF 2167BUDGET 2012</v>
          </cell>
          <cell r="B124" t="str">
            <v>SCI AEP ACTIF 2167</v>
          </cell>
          <cell r="C124" t="str">
            <v>BUDGET 2012</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D124">
            <v>0</v>
          </cell>
          <cell r="AE124">
            <v>0</v>
          </cell>
          <cell r="AG124">
            <v>0</v>
          </cell>
          <cell r="AH124">
            <v>0</v>
          </cell>
          <cell r="AJ124">
            <v>0</v>
          </cell>
        </row>
        <row r="125">
          <cell r="A125" t="str">
            <v>SCI AEP ACTIF 2167BUDGET 2013</v>
          </cell>
          <cell r="B125" t="str">
            <v>SCI AEP ACTIF 2167</v>
          </cell>
          <cell r="C125" t="str">
            <v>BUDGET 2013</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D125">
            <v>0</v>
          </cell>
          <cell r="AE125">
            <v>0</v>
          </cell>
          <cell r="AG125">
            <v>0</v>
          </cell>
          <cell r="AH125">
            <v>0</v>
          </cell>
          <cell r="AJ125">
            <v>0</v>
          </cell>
        </row>
        <row r="126">
          <cell r="A126" t="str">
            <v>SCI AEP ACTIF 2167BUDGET 2014</v>
          </cell>
          <cell r="B126" t="str">
            <v>SCI AEP ACTIF 2167</v>
          </cell>
          <cell r="C126" t="str">
            <v>BUDGET 2014</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D126">
            <v>0</v>
          </cell>
          <cell r="AE126">
            <v>0</v>
          </cell>
          <cell r="AG126">
            <v>0</v>
          </cell>
          <cell r="AH126">
            <v>0</v>
          </cell>
          <cell r="AJ126">
            <v>0</v>
          </cell>
        </row>
        <row r="127">
          <cell r="A127" t="str">
            <v>SCI AEP ACTIF 2167BUDGET 2015</v>
          </cell>
          <cell r="B127" t="str">
            <v>SCI AEP ACTIF 2167</v>
          </cell>
          <cell r="C127" t="str">
            <v>BUDGET 2015</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D127">
            <v>0</v>
          </cell>
          <cell r="AE127">
            <v>0</v>
          </cell>
          <cell r="AG127">
            <v>0</v>
          </cell>
          <cell r="AH127">
            <v>0</v>
          </cell>
          <cell r="AJ127">
            <v>0</v>
          </cell>
        </row>
        <row r="128">
          <cell r="A128" t="str">
            <v>SCI AEP ACTIF 2167BUDGET 2016</v>
          </cell>
          <cell r="B128" t="str">
            <v>SCI AEP ACTIF 2167</v>
          </cell>
          <cell r="C128" t="str">
            <v>BUDGET 2016</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D128">
            <v>0</v>
          </cell>
          <cell r="AE128">
            <v>0</v>
          </cell>
          <cell r="AG128">
            <v>0</v>
          </cell>
          <cell r="AH128">
            <v>0</v>
          </cell>
          <cell r="AJ128">
            <v>0</v>
          </cell>
        </row>
        <row r="129">
          <cell r="A129" t="str">
            <v>SCI AEP ACTIF 2167BUDGET 2017</v>
          </cell>
          <cell r="B129" t="str">
            <v>SCI AEP ACTIF 2167</v>
          </cell>
          <cell r="C129" t="str">
            <v>BUDGET 2017</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D129">
            <v>0</v>
          </cell>
          <cell r="AE129">
            <v>0</v>
          </cell>
          <cell r="AG129">
            <v>0</v>
          </cell>
          <cell r="AH129">
            <v>0</v>
          </cell>
          <cell r="AJ129">
            <v>0</v>
          </cell>
        </row>
        <row r="130">
          <cell r="A130" t="str">
            <v>SCI AEP ACTIF 216838717</v>
          </cell>
          <cell r="B130" t="str">
            <v>SCI AEP ACTIF 2168</v>
          </cell>
          <cell r="C130">
            <v>38717</v>
          </cell>
          <cell r="D130">
            <v>337.87736999999998</v>
          </cell>
          <cell r="E130">
            <v>32.209380000000003</v>
          </cell>
          <cell r="F130">
            <v>27.45026</v>
          </cell>
          <cell r="G130">
            <v>28.461259999999999</v>
          </cell>
          <cell r="H130">
            <v>62.065889999999996</v>
          </cell>
          <cell r="I130">
            <v>0</v>
          </cell>
          <cell r="J130">
            <v>363.45863000000003</v>
          </cell>
          <cell r="K130">
            <v>0</v>
          </cell>
          <cell r="L130">
            <v>63.67792</v>
          </cell>
          <cell r="M130">
            <v>1.11955</v>
          </cell>
          <cell r="N130">
            <v>6.4239999999999992E-2</v>
          </cell>
          <cell r="O130">
            <v>0</v>
          </cell>
          <cell r="P130">
            <v>0</v>
          </cell>
          <cell r="Q130">
            <v>0</v>
          </cell>
          <cell r="R130">
            <v>0</v>
          </cell>
          <cell r="S130">
            <v>3.3396099999999995</v>
          </cell>
          <cell r="T130">
            <v>4.97438</v>
          </cell>
          <cell r="U130">
            <v>18.498999999999999</v>
          </cell>
          <cell r="V130">
            <v>9.2550000000000008</v>
          </cell>
          <cell r="W130">
            <v>0</v>
          </cell>
          <cell r="X130">
            <v>0</v>
          </cell>
          <cell r="Y130">
            <v>183.45860999999999</v>
          </cell>
          <cell r="Z130">
            <v>21.928450000000002</v>
          </cell>
          <cell r="AA130">
            <v>3.4479999999999997E-2</v>
          </cell>
          <cell r="AB130">
            <v>26.71904</v>
          </cell>
          <cell r="AD130">
            <v>0</v>
          </cell>
          <cell r="AE130">
            <v>0</v>
          </cell>
          <cell r="AG130">
            <v>1.4129800000000001</v>
          </cell>
          <cell r="AH130">
            <v>0</v>
          </cell>
          <cell r="AJ130">
            <v>0</v>
          </cell>
        </row>
        <row r="131">
          <cell r="A131" t="str">
            <v>SCI AEP ACTIF 216839082</v>
          </cell>
          <cell r="B131" t="str">
            <v>SCI AEP ACTIF 2168</v>
          </cell>
          <cell r="C131">
            <v>39082</v>
          </cell>
          <cell r="D131">
            <v>297.47122999999999</v>
          </cell>
          <cell r="E131">
            <v>15.499560000000001</v>
          </cell>
          <cell r="F131">
            <v>65.707490000000007</v>
          </cell>
          <cell r="G131">
            <v>28.455850000000002</v>
          </cell>
          <cell r="H131">
            <v>27.653919999999999</v>
          </cell>
          <cell r="I131">
            <v>0</v>
          </cell>
          <cell r="J131">
            <v>815.56333999999993</v>
          </cell>
          <cell r="K131">
            <v>0</v>
          </cell>
          <cell r="L131">
            <v>64.436639999999997</v>
          </cell>
          <cell r="M131">
            <v>0.56235999999999997</v>
          </cell>
          <cell r="N131">
            <v>0.66265999999999992</v>
          </cell>
          <cell r="O131">
            <v>12.39026</v>
          </cell>
          <cell r="P131">
            <v>0</v>
          </cell>
          <cell r="Q131">
            <v>0</v>
          </cell>
          <cell r="R131">
            <v>0</v>
          </cell>
          <cell r="S131">
            <v>11.504110000000001</v>
          </cell>
          <cell r="T131">
            <v>1.4685899999999998</v>
          </cell>
          <cell r="U131">
            <v>18.797000000000001</v>
          </cell>
          <cell r="V131">
            <v>9.2550000000000008</v>
          </cell>
          <cell r="W131">
            <v>0</v>
          </cell>
          <cell r="X131">
            <v>0</v>
          </cell>
          <cell r="Y131">
            <v>175.02157</v>
          </cell>
          <cell r="Z131">
            <v>0</v>
          </cell>
          <cell r="AA131">
            <v>1.9538199999999999</v>
          </cell>
          <cell r="AB131">
            <v>12.716799999999999</v>
          </cell>
          <cell r="AD131">
            <v>0</v>
          </cell>
          <cell r="AE131">
            <v>0</v>
          </cell>
          <cell r="AG131">
            <v>0</v>
          </cell>
          <cell r="AH131">
            <v>0</v>
          </cell>
          <cell r="AJ131">
            <v>0</v>
          </cell>
        </row>
        <row r="132">
          <cell r="A132" t="str">
            <v>SCI AEP ACTIF 216839447</v>
          </cell>
          <cell r="B132" t="str">
            <v>SCI AEP ACTIF 2168</v>
          </cell>
          <cell r="C132">
            <v>39447</v>
          </cell>
          <cell r="D132">
            <v>270.11970000000002</v>
          </cell>
          <cell r="E132">
            <v>58.109919999999995</v>
          </cell>
          <cell r="F132">
            <v>68.724910000000008</v>
          </cell>
          <cell r="G132">
            <v>25.172999999999998</v>
          </cell>
          <cell r="H132">
            <v>-10.57485</v>
          </cell>
          <cell r="I132">
            <v>0</v>
          </cell>
          <cell r="J132">
            <v>0</v>
          </cell>
          <cell r="K132">
            <v>0</v>
          </cell>
          <cell r="L132">
            <v>55.547779999999996</v>
          </cell>
          <cell r="M132">
            <v>0.53754999999999997</v>
          </cell>
          <cell r="N132">
            <v>0</v>
          </cell>
          <cell r="O132">
            <v>2.4581300000000001</v>
          </cell>
          <cell r="P132">
            <v>0</v>
          </cell>
          <cell r="Q132">
            <v>0</v>
          </cell>
          <cell r="R132">
            <v>0</v>
          </cell>
          <cell r="S132">
            <v>17.327660000000002</v>
          </cell>
          <cell r="T132">
            <v>3.8129999999999997E-2</v>
          </cell>
          <cell r="U132">
            <v>19.739000000000001</v>
          </cell>
          <cell r="V132">
            <v>9.2550000000000008</v>
          </cell>
          <cell r="W132">
            <v>0</v>
          </cell>
          <cell r="X132">
            <v>0</v>
          </cell>
          <cell r="Y132">
            <v>183.45122999999998</v>
          </cell>
          <cell r="Z132">
            <v>0</v>
          </cell>
          <cell r="AA132">
            <v>0</v>
          </cell>
          <cell r="AB132">
            <v>0</v>
          </cell>
          <cell r="AD132">
            <v>0</v>
          </cell>
          <cell r="AE132">
            <v>0</v>
          </cell>
          <cell r="AG132">
            <v>0</v>
          </cell>
          <cell r="AH132">
            <v>0</v>
          </cell>
          <cell r="AJ132">
            <v>0</v>
          </cell>
        </row>
        <row r="133">
          <cell r="A133" t="str">
            <v>SCI AEP ACTIF 2168BUDGET 2007</v>
          </cell>
          <cell r="B133" t="str">
            <v>SCI AEP ACTIF 2168</v>
          </cell>
          <cell r="C133" t="str">
            <v>BUDGET 2007</v>
          </cell>
          <cell r="D133">
            <v>287.697</v>
          </cell>
          <cell r="E133">
            <v>0</v>
          </cell>
          <cell r="F133">
            <v>32.563000000000002</v>
          </cell>
          <cell r="G133">
            <v>23.939</v>
          </cell>
          <cell r="H133">
            <v>0</v>
          </cell>
          <cell r="I133">
            <v>0</v>
          </cell>
          <cell r="J133">
            <v>0</v>
          </cell>
          <cell r="K133">
            <v>0</v>
          </cell>
          <cell r="L133">
            <v>29.59</v>
          </cell>
          <cell r="M133">
            <v>0.57399999999999995</v>
          </cell>
          <cell r="N133">
            <v>5.923</v>
          </cell>
          <cell r="O133">
            <v>0</v>
          </cell>
          <cell r="P133">
            <v>0</v>
          </cell>
          <cell r="Q133">
            <v>0</v>
          </cell>
          <cell r="R133">
            <v>0</v>
          </cell>
          <cell r="S133">
            <v>0</v>
          </cell>
          <cell r="T133">
            <v>0</v>
          </cell>
          <cell r="U133">
            <v>16.199000000000002</v>
          </cell>
          <cell r="V133">
            <v>9.2550000000000008</v>
          </cell>
          <cell r="W133">
            <v>0</v>
          </cell>
          <cell r="X133">
            <v>0</v>
          </cell>
          <cell r="Y133">
            <v>0</v>
          </cell>
          <cell r="Z133">
            <v>0</v>
          </cell>
          <cell r="AA133">
            <v>0</v>
          </cell>
          <cell r="AB133">
            <v>31</v>
          </cell>
          <cell r="AD133">
            <v>0</v>
          </cell>
          <cell r="AE133">
            <v>0</v>
          </cell>
          <cell r="AG133">
            <v>0</v>
          </cell>
          <cell r="AH133">
            <v>0</v>
          </cell>
          <cell r="AJ133">
            <v>0</v>
          </cell>
        </row>
        <row r="134">
          <cell r="A134" t="str">
            <v>SCI AEP ACTIF 2168BUDGET 2008</v>
          </cell>
          <cell r="B134" t="str">
            <v>SCI AEP ACTIF 2168</v>
          </cell>
          <cell r="C134" t="str">
            <v>BUDGET 2008</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D134">
            <v>0</v>
          </cell>
          <cell r="AE134">
            <v>0</v>
          </cell>
          <cell r="AG134">
            <v>0</v>
          </cell>
          <cell r="AH134">
            <v>0</v>
          </cell>
          <cell r="AJ134">
            <v>0</v>
          </cell>
        </row>
        <row r="135">
          <cell r="A135" t="str">
            <v>SCI AEP ACTIF 2168BUDGET 2009</v>
          </cell>
          <cell r="B135" t="str">
            <v>SCI AEP ACTIF 2168</v>
          </cell>
          <cell r="C135" t="str">
            <v>BUDGET 2009</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D135">
            <v>0</v>
          </cell>
          <cell r="AE135">
            <v>0</v>
          </cell>
          <cell r="AG135">
            <v>0</v>
          </cell>
          <cell r="AH135">
            <v>0</v>
          </cell>
          <cell r="AJ135">
            <v>0</v>
          </cell>
        </row>
        <row r="136">
          <cell r="A136" t="str">
            <v>SCI AEP ACTIF 2168BUDGET 2010</v>
          </cell>
          <cell r="B136" t="str">
            <v>SCI AEP ACTIF 2168</v>
          </cell>
          <cell r="C136" t="str">
            <v>BUDGET 2010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D136">
            <v>0</v>
          </cell>
          <cell r="AE136">
            <v>0</v>
          </cell>
          <cell r="AG136">
            <v>0</v>
          </cell>
          <cell r="AH136">
            <v>0</v>
          </cell>
          <cell r="AJ136">
            <v>0</v>
          </cell>
        </row>
        <row r="137">
          <cell r="A137" t="str">
            <v>SCI AEP ACTIF 2168BUDGET 2011</v>
          </cell>
          <cell r="B137" t="str">
            <v>SCI AEP ACTIF 2168</v>
          </cell>
          <cell r="C137" t="str">
            <v>BUDGET 2011</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D137">
            <v>0</v>
          </cell>
          <cell r="AE137">
            <v>0</v>
          </cell>
          <cell r="AG137">
            <v>0</v>
          </cell>
          <cell r="AH137">
            <v>0</v>
          </cell>
          <cell r="AJ137">
            <v>0</v>
          </cell>
        </row>
        <row r="138">
          <cell r="A138" t="str">
            <v>SCI AEP ACTIF 2168BUDGET 2012</v>
          </cell>
          <cell r="B138" t="str">
            <v>SCI AEP ACTIF 2168</v>
          </cell>
          <cell r="C138" t="str">
            <v>BUDGET 2012</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D138">
            <v>0</v>
          </cell>
          <cell r="AE138">
            <v>0</v>
          </cell>
          <cell r="AG138">
            <v>0</v>
          </cell>
          <cell r="AH138">
            <v>0</v>
          </cell>
          <cell r="AJ138">
            <v>0</v>
          </cell>
        </row>
        <row r="139">
          <cell r="A139" t="str">
            <v>SCI AEP ACTIF 2168BUDGET 2013</v>
          </cell>
          <cell r="B139" t="str">
            <v>SCI AEP ACTIF 2168</v>
          </cell>
          <cell r="C139" t="str">
            <v>BUDGET 2013</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D139">
            <v>0</v>
          </cell>
          <cell r="AE139">
            <v>0</v>
          </cell>
          <cell r="AG139">
            <v>0</v>
          </cell>
          <cell r="AH139">
            <v>0</v>
          </cell>
          <cell r="AJ139">
            <v>0</v>
          </cell>
        </row>
        <row r="140">
          <cell r="A140" t="str">
            <v>SCI AEP ACTIF 2168BUDGET 2014</v>
          </cell>
          <cell r="B140" t="str">
            <v>SCI AEP ACTIF 2168</v>
          </cell>
          <cell r="C140" t="str">
            <v>BUDGET 2014</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D140">
            <v>0</v>
          </cell>
          <cell r="AE140">
            <v>0</v>
          </cell>
          <cell r="AG140">
            <v>0</v>
          </cell>
          <cell r="AH140">
            <v>0</v>
          </cell>
          <cell r="AJ140">
            <v>0</v>
          </cell>
        </row>
        <row r="141">
          <cell r="A141" t="str">
            <v>SCI AEP ACTIF 2168BUDGET 2015</v>
          </cell>
          <cell r="B141" t="str">
            <v>SCI AEP ACTIF 2168</v>
          </cell>
          <cell r="C141" t="str">
            <v>BUDGET 2015</v>
          </cell>
          <cell r="D141">
            <v>0</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D141">
            <v>0</v>
          </cell>
          <cell r="AE141">
            <v>0</v>
          </cell>
          <cell r="AG141">
            <v>0</v>
          </cell>
          <cell r="AH141">
            <v>0</v>
          </cell>
          <cell r="AJ141">
            <v>0</v>
          </cell>
        </row>
        <row r="142">
          <cell r="A142" t="str">
            <v>SCI AEP ACTIF 2168BUDGET 2016</v>
          </cell>
          <cell r="B142" t="str">
            <v>SCI AEP ACTIF 2168</v>
          </cell>
          <cell r="C142" t="str">
            <v>BUDGET 2016</v>
          </cell>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D142">
            <v>0</v>
          </cell>
          <cell r="AE142">
            <v>0</v>
          </cell>
          <cell r="AG142">
            <v>0</v>
          </cell>
          <cell r="AH142">
            <v>0</v>
          </cell>
          <cell r="AJ142">
            <v>0</v>
          </cell>
        </row>
        <row r="143">
          <cell r="A143" t="str">
            <v>SCI AEP ACTIF 2168BUDGET 2017</v>
          </cell>
          <cell r="B143" t="str">
            <v>SCI AEP ACTIF 2168</v>
          </cell>
          <cell r="C143" t="str">
            <v>BUDGET 2017</v>
          </cell>
          <cell r="D143">
            <v>0</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D143">
            <v>0</v>
          </cell>
          <cell r="AE143">
            <v>0</v>
          </cell>
          <cell r="AG143">
            <v>0</v>
          </cell>
          <cell r="AH143">
            <v>0</v>
          </cell>
          <cell r="AJ143">
            <v>0</v>
          </cell>
        </row>
        <row r="144">
          <cell r="A144" t="str">
            <v>SCI AEP ACTIF 217038717</v>
          </cell>
          <cell r="B144" t="str">
            <v>SCI AEP ACTIF 2170</v>
          </cell>
          <cell r="C144">
            <v>38717</v>
          </cell>
          <cell r="D144">
            <v>197.32646</v>
          </cell>
          <cell r="E144">
            <v>5.1483500000000006</v>
          </cell>
          <cell r="F144">
            <v>5.69848</v>
          </cell>
          <cell r="G144">
            <v>3.21001</v>
          </cell>
          <cell r="H144">
            <v>22.773769999999999</v>
          </cell>
          <cell r="I144">
            <v>0</v>
          </cell>
          <cell r="J144">
            <v>0</v>
          </cell>
          <cell r="K144">
            <v>0</v>
          </cell>
          <cell r="L144">
            <v>5.1068299999999995</v>
          </cell>
          <cell r="M144">
            <v>0.32937</v>
          </cell>
          <cell r="N144">
            <v>0</v>
          </cell>
          <cell r="O144">
            <v>0</v>
          </cell>
          <cell r="P144">
            <v>0</v>
          </cell>
          <cell r="Q144">
            <v>0</v>
          </cell>
          <cell r="R144">
            <v>0</v>
          </cell>
          <cell r="S144">
            <v>2.0099999999999998</v>
          </cell>
          <cell r="T144">
            <v>5.638E-2</v>
          </cell>
          <cell r="U144">
            <v>3.21</v>
          </cell>
          <cell r="V144">
            <v>0</v>
          </cell>
          <cell r="W144">
            <v>0</v>
          </cell>
          <cell r="X144">
            <v>0</v>
          </cell>
          <cell r="Y144">
            <v>34.909109999999998</v>
          </cell>
          <cell r="Z144">
            <v>0</v>
          </cell>
          <cell r="AA144">
            <v>4.0000000000000002E-4</v>
          </cell>
          <cell r="AB144">
            <v>3.18425</v>
          </cell>
          <cell r="AD144">
            <v>0</v>
          </cell>
          <cell r="AE144">
            <v>0</v>
          </cell>
          <cell r="AG144">
            <v>0</v>
          </cell>
          <cell r="AH144">
            <v>0</v>
          </cell>
          <cell r="AJ144">
            <v>0</v>
          </cell>
        </row>
        <row r="145">
          <cell r="A145" t="str">
            <v>SCI AEP ACTIF 217039082</v>
          </cell>
          <cell r="B145" t="str">
            <v>SCI AEP ACTIF 2170</v>
          </cell>
          <cell r="C145">
            <v>39082</v>
          </cell>
          <cell r="D145">
            <v>206.70401999999999</v>
          </cell>
          <cell r="E145">
            <v>0</v>
          </cell>
          <cell r="F145">
            <v>6.63096</v>
          </cell>
          <cell r="G145">
            <v>1.0980000000000001</v>
          </cell>
          <cell r="H145">
            <v>0</v>
          </cell>
          <cell r="I145">
            <v>0</v>
          </cell>
          <cell r="J145">
            <v>0</v>
          </cell>
          <cell r="K145">
            <v>0</v>
          </cell>
          <cell r="L145">
            <v>12.544270000000001</v>
          </cell>
          <cell r="M145">
            <v>9.9199999999999997E-2</v>
          </cell>
          <cell r="N145">
            <v>0</v>
          </cell>
          <cell r="O145">
            <v>6.7661600000000002</v>
          </cell>
          <cell r="P145">
            <v>0</v>
          </cell>
          <cell r="Q145">
            <v>0</v>
          </cell>
          <cell r="R145">
            <v>0</v>
          </cell>
          <cell r="S145">
            <v>1</v>
          </cell>
          <cell r="T145">
            <v>0</v>
          </cell>
          <cell r="U145">
            <v>1.0980000000000001</v>
          </cell>
          <cell r="V145">
            <v>0</v>
          </cell>
          <cell r="W145">
            <v>0</v>
          </cell>
          <cell r="X145">
            <v>0</v>
          </cell>
          <cell r="Y145">
            <v>34.646620000000006</v>
          </cell>
          <cell r="Z145">
            <v>0</v>
          </cell>
          <cell r="AA145">
            <v>0</v>
          </cell>
          <cell r="AB145">
            <v>1.5807599999999999</v>
          </cell>
          <cell r="AD145">
            <v>0</v>
          </cell>
          <cell r="AE145">
            <v>0</v>
          </cell>
          <cell r="AG145">
            <v>0</v>
          </cell>
          <cell r="AH145">
            <v>0</v>
          </cell>
          <cell r="AJ145">
            <v>0</v>
          </cell>
        </row>
        <row r="146">
          <cell r="A146" t="str">
            <v>SCI AEP ACTIF 217039447</v>
          </cell>
          <cell r="B146" t="str">
            <v>SCI AEP ACTIF 2170</v>
          </cell>
          <cell r="C146">
            <v>39447</v>
          </cell>
          <cell r="D146">
            <v>217.59154000000001</v>
          </cell>
          <cell r="E146">
            <v>0</v>
          </cell>
          <cell r="F146">
            <v>4.3208500000000001</v>
          </cell>
          <cell r="G146">
            <v>3.4209999999999998</v>
          </cell>
          <cell r="H146">
            <v>-4.2218900000000001</v>
          </cell>
          <cell r="I146">
            <v>0</v>
          </cell>
          <cell r="J146">
            <v>0</v>
          </cell>
          <cell r="K146">
            <v>0</v>
          </cell>
          <cell r="L146">
            <v>5.3565999999999994</v>
          </cell>
          <cell r="M146">
            <v>9.423999999999999E-2</v>
          </cell>
          <cell r="N146">
            <v>0</v>
          </cell>
          <cell r="O146">
            <v>0</v>
          </cell>
          <cell r="P146">
            <v>0</v>
          </cell>
          <cell r="Q146">
            <v>0</v>
          </cell>
          <cell r="R146">
            <v>0</v>
          </cell>
          <cell r="S146">
            <v>2.7</v>
          </cell>
          <cell r="T146">
            <v>0</v>
          </cell>
          <cell r="U146">
            <v>3.4209999999999998</v>
          </cell>
          <cell r="V146">
            <v>0</v>
          </cell>
          <cell r="W146">
            <v>0</v>
          </cell>
          <cell r="X146">
            <v>0</v>
          </cell>
          <cell r="Y146">
            <v>34.646620000000006</v>
          </cell>
          <cell r="Z146">
            <v>0</v>
          </cell>
          <cell r="AA146">
            <v>0</v>
          </cell>
          <cell r="AB146">
            <v>-0.18475999999999998</v>
          </cell>
          <cell r="AD146">
            <v>0</v>
          </cell>
          <cell r="AE146">
            <v>0</v>
          </cell>
          <cell r="AG146">
            <v>0</v>
          </cell>
          <cell r="AH146">
            <v>0</v>
          </cell>
          <cell r="AJ146">
            <v>0</v>
          </cell>
        </row>
        <row r="147">
          <cell r="A147" t="str">
            <v>SCI AEP ACTIF 2170BUDGET 2007</v>
          </cell>
          <cell r="B147" t="str">
            <v>SCI AEP ACTIF 2170</v>
          </cell>
          <cell r="C147" t="str">
            <v>BUDGET 2007</v>
          </cell>
          <cell r="D147">
            <v>215.94499999999999</v>
          </cell>
          <cell r="E147">
            <v>0</v>
          </cell>
          <cell r="F147">
            <v>3.5510000000000002</v>
          </cell>
          <cell r="G147">
            <v>1.1200000000000001</v>
          </cell>
          <cell r="H147">
            <v>0</v>
          </cell>
          <cell r="I147">
            <v>0</v>
          </cell>
          <cell r="J147">
            <v>0</v>
          </cell>
          <cell r="K147">
            <v>0</v>
          </cell>
          <cell r="L147">
            <v>3.45</v>
          </cell>
          <cell r="M147">
            <v>0.10100000000000001</v>
          </cell>
          <cell r="N147">
            <v>0</v>
          </cell>
          <cell r="O147">
            <v>0</v>
          </cell>
          <cell r="P147">
            <v>0</v>
          </cell>
          <cell r="Q147">
            <v>0</v>
          </cell>
          <cell r="R147">
            <v>0</v>
          </cell>
          <cell r="S147">
            <v>0</v>
          </cell>
          <cell r="T147">
            <v>0</v>
          </cell>
          <cell r="U147">
            <v>0.61499999999999999</v>
          </cell>
          <cell r="V147">
            <v>0</v>
          </cell>
          <cell r="W147">
            <v>0.505</v>
          </cell>
          <cell r="X147">
            <v>0</v>
          </cell>
          <cell r="Y147">
            <v>0</v>
          </cell>
          <cell r="Z147">
            <v>0</v>
          </cell>
          <cell r="AA147">
            <v>0</v>
          </cell>
          <cell r="AB147">
            <v>0</v>
          </cell>
          <cell r="AD147">
            <v>0</v>
          </cell>
          <cell r="AE147">
            <v>0</v>
          </cell>
          <cell r="AG147">
            <v>0</v>
          </cell>
          <cell r="AH147">
            <v>0</v>
          </cell>
          <cell r="AJ147">
            <v>0</v>
          </cell>
        </row>
        <row r="148">
          <cell r="A148" t="str">
            <v>SCI AEP ACTIF 2170BUDGET 2008</v>
          </cell>
          <cell r="B148" t="str">
            <v>SCI AEP ACTIF 2170</v>
          </cell>
          <cell r="C148" t="str">
            <v>BUDGET 2008</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D148">
            <v>0</v>
          </cell>
          <cell r="AE148">
            <v>0</v>
          </cell>
          <cell r="AG148">
            <v>0</v>
          </cell>
          <cell r="AH148">
            <v>0</v>
          </cell>
          <cell r="AJ148">
            <v>0</v>
          </cell>
        </row>
        <row r="149">
          <cell r="A149" t="str">
            <v>SCI AEP ACTIF 2170BUDGET 2009</v>
          </cell>
          <cell r="B149" t="str">
            <v>SCI AEP ACTIF 2170</v>
          </cell>
          <cell r="C149" t="str">
            <v>BUDGET 2009</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D149">
            <v>0</v>
          </cell>
          <cell r="AE149">
            <v>0</v>
          </cell>
          <cell r="AG149">
            <v>0</v>
          </cell>
          <cell r="AH149">
            <v>0</v>
          </cell>
          <cell r="AJ149">
            <v>0</v>
          </cell>
        </row>
        <row r="150">
          <cell r="A150" t="str">
            <v>SCI AEP ACTIF 2170BUDGET 2010</v>
          </cell>
          <cell r="B150" t="str">
            <v>SCI AEP ACTIF 2170</v>
          </cell>
          <cell r="C150" t="str">
            <v>BUDGET 2010</v>
          </cell>
          <cell r="D150">
            <v>0</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D150">
            <v>0</v>
          </cell>
          <cell r="AE150">
            <v>0</v>
          </cell>
          <cell r="AG150">
            <v>0</v>
          </cell>
          <cell r="AH150">
            <v>0</v>
          </cell>
          <cell r="AJ150">
            <v>0</v>
          </cell>
        </row>
        <row r="151">
          <cell r="A151" t="str">
            <v>SCI AEP ACTIF 2170BUDGET 2011</v>
          </cell>
          <cell r="B151" t="str">
            <v>SCI AEP ACTIF 2170</v>
          </cell>
          <cell r="C151" t="str">
            <v>BUDGET 2011</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D151">
            <v>0</v>
          </cell>
          <cell r="AE151">
            <v>0</v>
          </cell>
          <cell r="AG151">
            <v>0</v>
          </cell>
          <cell r="AH151">
            <v>0</v>
          </cell>
          <cell r="AJ151">
            <v>0</v>
          </cell>
        </row>
        <row r="152">
          <cell r="A152" t="str">
            <v>SCI AEP ACTIF 2170BUDGET 2012</v>
          </cell>
          <cell r="B152" t="str">
            <v>SCI AEP ACTIF 2170</v>
          </cell>
          <cell r="C152" t="str">
            <v>BUDGET 2012</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D152">
            <v>0</v>
          </cell>
          <cell r="AE152">
            <v>0</v>
          </cell>
          <cell r="AG152">
            <v>0</v>
          </cell>
          <cell r="AH152">
            <v>0</v>
          </cell>
          <cell r="AJ152">
            <v>0</v>
          </cell>
        </row>
        <row r="153">
          <cell r="A153" t="str">
            <v>SCI AEP ACTIF 2170BUDGET 2013</v>
          </cell>
          <cell r="B153" t="str">
            <v>SCI AEP ACTIF 2170</v>
          </cell>
          <cell r="C153" t="str">
            <v>BUDGET 2013</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D153">
            <v>0</v>
          </cell>
          <cell r="AE153">
            <v>0</v>
          </cell>
          <cell r="AG153">
            <v>0</v>
          </cell>
          <cell r="AH153">
            <v>0</v>
          </cell>
          <cell r="AJ153">
            <v>0</v>
          </cell>
        </row>
        <row r="154">
          <cell r="A154" t="str">
            <v>SCI AEP ACTIF 2170BUDGET 2014</v>
          </cell>
          <cell r="B154" t="str">
            <v>SCI AEP ACTIF 2170</v>
          </cell>
          <cell r="C154" t="str">
            <v>BUDGET 2014</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D154">
            <v>0</v>
          </cell>
          <cell r="AE154">
            <v>0</v>
          </cell>
          <cell r="AG154">
            <v>0</v>
          </cell>
          <cell r="AH154">
            <v>0</v>
          </cell>
          <cell r="AJ154">
            <v>0</v>
          </cell>
        </row>
        <row r="155">
          <cell r="A155" t="str">
            <v>SCI AEP ACTIF 2170BUDGET 2015</v>
          </cell>
          <cell r="B155" t="str">
            <v>SCI AEP ACTIF 2170</v>
          </cell>
          <cell r="C155" t="str">
            <v>BUDGET 2015</v>
          </cell>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D155">
            <v>0</v>
          </cell>
          <cell r="AE155">
            <v>0</v>
          </cell>
          <cell r="AG155">
            <v>0</v>
          </cell>
          <cell r="AH155">
            <v>0</v>
          </cell>
          <cell r="AJ155">
            <v>0</v>
          </cell>
        </row>
        <row r="156">
          <cell r="A156" t="str">
            <v>SCI AEP ACTIF 2170BUDGET 2016</v>
          </cell>
          <cell r="B156" t="str">
            <v>SCI AEP ACTIF 2170</v>
          </cell>
          <cell r="C156" t="str">
            <v>BUDGET 2016</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D156">
            <v>0</v>
          </cell>
          <cell r="AE156">
            <v>0</v>
          </cell>
          <cell r="AG156">
            <v>0</v>
          </cell>
          <cell r="AH156">
            <v>0</v>
          </cell>
          <cell r="AJ156">
            <v>0</v>
          </cell>
        </row>
        <row r="157">
          <cell r="A157" t="str">
            <v>SCI AEP ACTIF 2170BUDGET 2017</v>
          </cell>
          <cell r="B157" t="str">
            <v>SCI AEP ACTIF 2170</v>
          </cell>
          <cell r="C157" t="str">
            <v>BUDGET 2017</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D157">
            <v>0</v>
          </cell>
          <cell r="AE157">
            <v>0</v>
          </cell>
          <cell r="AG157">
            <v>0</v>
          </cell>
          <cell r="AH157">
            <v>0</v>
          </cell>
          <cell r="AJ157">
            <v>0</v>
          </cell>
        </row>
        <row r="158">
          <cell r="A158" t="str">
            <v>SCI AEP ACTIF 217138717</v>
          </cell>
          <cell r="B158" t="str">
            <v>SCI AEP ACTIF 2171</v>
          </cell>
          <cell r="C158">
            <v>38717</v>
          </cell>
          <cell r="D158">
            <v>379.19715000000002</v>
          </cell>
          <cell r="E158">
            <v>9.4799299999999995</v>
          </cell>
          <cell r="F158">
            <v>211.10576</v>
          </cell>
          <cell r="G158">
            <v>79.977999999999994</v>
          </cell>
          <cell r="H158">
            <v>30.85568</v>
          </cell>
          <cell r="I158">
            <v>0</v>
          </cell>
          <cell r="J158">
            <v>0</v>
          </cell>
          <cell r="K158">
            <v>0</v>
          </cell>
          <cell r="L158">
            <v>164.75515999999996</v>
          </cell>
          <cell r="M158">
            <v>2.1596100000000003</v>
          </cell>
          <cell r="N158">
            <v>0</v>
          </cell>
          <cell r="O158">
            <v>0</v>
          </cell>
          <cell r="P158">
            <v>0</v>
          </cell>
          <cell r="Q158">
            <v>0</v>
          </cell>
          <cell r="R158">
            <v>0</v>
          </cell>
          <cell r="S158">
            <v>0.36959000000000003</v>
          </cell>
          <cell r="T158">
            <v>10.03332</v>
          </cell>
          <cell r="U158">
            <v>61.603999999999999</v>
          </cell>
          <cell r="V158">
            <v>18.373999999999999</v>
          </cell>
          <cell r="W158">
            <v>0</v>
          </cell>
          <cell r="X158">
            <v>0</v>
          </cell>
          <cell r="Y158">
            <v>251.66446999999999</v>
          </cell>
          <cell r="Z158">
            <v>0</v>
          </cell>
          <cell r="AA158">
            <v>-1E-3</v>
          </cell>
          <cell r="AB158">
            <v>54.488849999999999</v>
          </cell>
          <cell r="AD158">
            <v>0</v>
          </cell>
          <cell r="AE158">
            <v>0</v>
          </cell>
          <cell r="AG158">
            <v>0</v>
          </cell>
          <cell r="AH158">
            <v>0</v>
          </cell>
          <cell r="AJ158">
            <v>0</v>
          </cell>
        </row>
        <row r="159">
          <cell r="A159" t="str">
            <v>SCI AEP ACTIF 217139082</v>
          </cell>
          <cell r="B159" t="str">
            <v>SCI AEP ACTIF 2171</v>
          </cell>
          <cell r="C159">
            <v>39082</v>
          </cell>
          <cell r="D159">
            <v>207.82464999999999</v>
          </cell>
          <cell r="E159">
            <v>1E-4</v>
          </cell>
          <cell r="F159">
            <v>180.30384000000001</v>
          </cell>
          <cell r="G159">
            <v>3.6912899999999973</v>
          </cell>
          <cell r="H159">
            <v>-21.87435</v>
          </cell>
          <cell r="I159">
            <v>0</v>
          </cell>
          <cell r="J159">
            <v>0</v>
          </cell>
          <cell r="K159">
            <v>0</v>
          </cell>
          <cell r="L159">
            <v>279.01991999999996</v>
          </cell>
          <cell r="M159">
            <v>25.667330000000003</v>
          </cell>
          <cell r="N159">
            <v>44.387999999999998</v>
          </cell>
          <cell r="O159">
            <v>6.3222100000000001</v>
          </cell>
          <cell r="P159">
            <v>0</v>
          </cell>
          <cell r="Q159">
            <v>0</v>
          </cell>
          <cell r="R159">
            <v>0</v>
          </cell>
          <cell r="S159">
            <v>22.715190000000003</v>
          </cell>
          <cell r="T159">
            <v>123.00879</v>
          </cell>
          <cell r="U159">
            <v>60.777999999999992</v>
          </cell>
          <cell r="V159">
            <v>18.373999999999999</v>
          </cell>
          <cell r="W159">
            <v>0</v>
          </cell>
          <cell r="X159">
            <v>0</v>
          </cell>
          <cell r="Y159">
            <v>258.54894000000002</v>
          </cell>
          <cell r="Z159">
            <v>93.231160000000003</v>
          </cell>
          <cell r="AA159">
            <v>0</v>
          </cell>
          <cell r="AB159">
            <v>896.20864000000006</v>
          </cell>
          <cell r="AD159">
            <v>0</v>
          </cell>
          <cell r="AE159">
            <v>0</v>
          </cell>
          <cell r="AG159">
            <v>0</v>
          </cell>
          <cell r="AH159">
            <v>361.06096000000002</v>
          </cell>
          <cell r="AJ159">
            <v>0</v>
          </cell>
        </row>
        <row r="160">
          <cell r="A160" t="str">
            <v>SCI AEP ACTIF 217139447</v>
          </cell>
          <cell r="B160" t="str">
            <v>SCI AEP ACTIF 2171</v>
          </cell>
          <cell r="C160">
            <v>39447</v>
          </cell>
          <cell r="D160">
            <v>544.55911000000003</v>
          </cell>
          <cell r="E160">
            <v>1.0000000000000001E-5</v>
          </cell>
          <cell r="F160">
            <v>215.92296999999999</v>
          </cell>
          <cell r="G160">
            <v>83.906999999999996</v>
          </cell>
          <cell r="H160">
            <v>-12.19098</v>
          </cell>
          <cell r="I160">
            <v>0</v>
          </cell>
          <cell r="J160">
            <v>0</v>
          </cell>
          <cell r="K160">
            <v>0</v>
          </cell>
          <cell r="L160">
            <v>234.24079999999998</v>
          </cell>
          <cell r="M160">
            <v>6.6315</v>
          </cell>
          <cell r="N160">
            <v>0</v>
          </cell>
          <cell r="O160">
            <v>0</v>
          </cell>
          <cell r="P160">
            <v>0</v>
          </cell>
          <cell r="Q160">
            <v>0</v>
          </cell>
          <cell r="R160">
            <v>0</v>
          </cell>
          <cell r="S160">
            <v>5.0365000000000002</v>
          </cell>
          <cell r="T160">
            <v>-12.331719999999999</v>
          </cell>
          <cell r="U160">
            <v>65.533000000000001</v>
          </cell>
          <cell r="V160">
            <v>18.373999999999999</v>
          </cell>
          <cell r="W160">
            <v>0</v>
          </cell>
          <cell r="X160">
            <v>0</v>
          </cell>
          <cell r="Y160">
            <v>289.59415999999999</v>
          </cell>
          <cell r="Z160">
            <v>55.865169999999999</v>
          </cell>
          <cell r="AA160">
            <v>0</v>
          </cell>
          <cell r="AB160">
            <v>52.302500000000002</v>
          </cell>
          <cell r="AD160">
            <v>0</v>
          </cell>
          <cell r="AE160">
            <v>0</v>
          </cell>
          <cell r="AG160">
            <v>0</v>
          </cell>
          <cell r="AH160">
            <v>0</v>
          </cell>
          <cell r="AJ160">
            <v>0</v>
          </cell>
        </row>
        <row r="161">
          <cell r="A161" t="str">
            <v>SCI AEP ACTIF 2171BUDGET 2007</v>
          </cell>
          <cell r="B161" t="str">
            <v>SCI AEP ACTIF 2171</v>
          </cell>
          <cell r="C161" t="str">
            <v>BUDGET 2007</v>
          </cell>
          <cell r="D161">
            <v>534.62900000000002</v>
          </cell>
          <cell r="E161">
            <v>0</v>
          </cell>
          <cell r="F161">
            <v>281.779</v>
          </cell>
          <cell r="G161">
            <v>55.5</v>
          </cell>
          <cell r="H161">
            <v>0</v>
          </cell>
          <cell r="I161">
            <v>0</v>
          </cell>
          <cell r="J161">
            <v>0</v>
          </cell>
          <cell r="K161">
            <v>0</v>
          </cell>
          <cell r="L161">
            <v>256.57</v>
          </cell>
          <cell r="M161">
            <v>0.66300000000000003</v>
          </cell>
          <cell r="N161">
            <v>1.9590000000000001</v>
          </cell>
          <cell r="O161">
            <v>0</v>
          </cell>
          <cell r="P161">
            <v>0</v>
          </cell>
          <cell r="Q161">
            <v>0</v>
          </cell>
          <cell r="R161">
            <v>0</v>
          </cell>
          <cell r="S161">
            <v>0</v>
          </cell>
          <cell r="T161">
            <v>0</v>
          </cell>
          <cell r="U161">
            <v>37.125999999999998</v>
          </cell>
          <cell r="V161">
            <v>18.373999999999999</v>
          </cell>
          <cell r="W161">
            <v>0</v>
          </cell>
          <cell r="X161">
            <v>0</v>
          </cell>
          <cell r="Y161">
            <v>0</v>
          </cell>
          <cell r="Z161">
            <v>0</v>
          </cell>
          <cell r="AA161">
            <v>0</v>
          </cell>
          <cell r="AB161">
            <v>117.2</v>
          </cell>
          <cell r="AD161">
            <v>0</v>
          </cell>
          <cell r="AE161">
            <v>0</v>
          </cell>
          <cell r="AG161">
            <v>0</v>
          </cell>
          <cell r="AH161">
            <v>0</v>
          </cell>
          <cell r="AJ161">
            <v>0</v>
          </cell>
        </row>
        <row r="162">
          <cell r="A162" t="str">
            <v>SCI AEP ACTIF 2171BUDGET 2008</v>
          </cell>
          <cell r="B162" t="str">
            <v>SCI AEP ACTIF 2171</v>
          </cell>
          <cell r="C162" t="str">
            <v>BUDGET 2008</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D162">
            <v>0</v>
          </cell>
          <cell r="AE162">
            <v>0</v>
          </cell>
          <cell r="AG162">
            <v>0</v>
          </cell>
          <cell r="AH162">
            <v>0</v>
          </cell>
          <cell r="AJ162">
            <v>0</v>
          </cell>
        </row>
        <row r="163">
          <cell r="A163" t="str">
            <v>SCI AEP ACTIF 2171BUDGET 2009</v>
          </cell>
          <cell r="B163" t="str">
            <v>SCI AEP ACTIF 2171</v>
          </cell>
          <cell r="C163" t="str">
            <v>BUDGET 2009</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D163">
            <v>0</v>
          </cell>
          <cell r="AE163">
            <v>0</v>
          </cell>
          <cell r="AG163">
            <v>0</v>
          </cell>
          <cell r="AH163">
            <v>0</v>
          </cell>
          <cell r="AJ163">
            <v>0</v>
          </cell>
        </row>
        <row r="164">
          <cell r="A164" t="str">
            <v>SCI AEP ACTIF 2171BUDGET 2010</v>
          </cell>
          <cell r="B164" t="str">
            <v>SCI AEP ACTIF 2171</v>
          </cell>
          <cell r="C164" t="str">
            <v>BUDGET 2010</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D164">
            <v>0</v>
          </cell>
          <cell r="AE164">
            <v>0</v>
          </cell>
          <cell r="AG164">
            <v>0</v>
          </cell>
          <cell r="AH164">
            <v>0</v>
          </cell>
          <cell r="AJ164">
            <v>0</v>
          </cell>
        </row>
        <row r="165">
          <cell r="A165" t="str">
            <v>SCI AEP ACTIF 2171BUDGET 2011</v>
          </cell>
          <cell r="B165" t="str">
            <v>SCI AEP ACTIF 2171</v>
          </cell>
          <cell r="C165" t="str">
            <v>BUDGET 2011</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D165">
            <v>0</v>
          </cell>
          <cell r="AE165">
            <v>0</v>
          </cell>
          <cell r="AG165">
            <v>0</v>
          </cell>
          <cell r="AH165">
            <v>0</v>
          </cell>
          <cell r="AJ165">
            <v>0</v>
          </cell>
        </row>
        <row r="166">
          <cell r="A166" t="str">
            <v>SCI AEP ACTIF 2171BUDGET 2012</v>
          </cell>
          <cell r="B166" t="str">
            <v>SCI AEP ACTIF 2171</v>
          </cell>
          <cell r="C166" t="str">
            <v>BUDGET 2012</v>
          </cell>
          <cell r="D166">
            <v>0</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D166">
            <v>0</v>
          </cell>
          <cell r="AE166">
            <v>0</v>
          </cell>
          <cell r="AG166">
            <v>0</v>
          </cell>
          <cell r="AH166">
            <v>0</v>
          </cell>
          <cell r="AJ166">
            <v>0</v>
          </cell>
        </row>
        <row r="167">
          <cell r="A167" t="str">
            <v>SCI AEP ACTIF 2171BUDGET 2013</v>
          </cell>
          <cell r="B167" t="str">
            <v>SCI AEP ACTIF 2171</v>
          </cell>
          <cell r="C167" t="str">
            <v>BUDGET 2013</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D167">
            <v>0</v>
          </cell>
          <cell r="AE167">
            <v>0</v>
          </cell>
          <cell r="AG167">
            <v>0</v>
          </cell>
          <cell r="AH167">
            <v>0</v>
          </cell>
          <cell r="AJ167">
            <v>0</v>
          </cell>
        </row>
        <row r="168">
          <cell r="A168" t="str">
            <v>SCI AEP ACTIF 2171BUDGET 2014</v>
          </cell>
          <cell r="B168" t="str">
            <v>SCI AEP ACTIF 2171</v>
          </cell>
          <cell r="C168" t="str">
            <v>BUDGET 2014</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D168">
            <v>0</v>
          </cell>
          <cell r="AE168">
            <v>0</v>
          </cell>
          <cell r="AG168">
            <v>0</v>
          </cell>
          <cell r="AH168">
            <v>0</v>
          </cell>
          <cell r="AJ168">
            <v>0</v>
          </cell>
        </row>
        <row r="169">
          <cell r="A169" t="str">
            <v>SCI AEP ACTIF 2171BUDGET 2015</v>
          </cell>
          <cell r="B169" t="str">
            <v>SCI AEP ACTIF 2171</v>
          </cell>
          <cell r="C169" t="str">
            <v>BUDGET 2015</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D169">
            <v>0</v>
          </cell>
          <cell r="AE169">
            <v>0</v>
          </cell>
          <cell r="AG169">
            <v>0</v>
          </cell>
          <cell r="AH169">
            <v>0</v>
          </cell>
          <cell r="AJ169">
            <v>0</v>
          </cell>
        </row>
        <row r="170">
          <cell r="A170" t="str">
            <v>SCI AEP ACTIF 2171BUDGET 2016</v>
          </cell>
          <cell r="B170" t="str">
            <v>SCI AEP ACTIF 2171</v>
          </cell>
          <cell r="C170" t="str">
            <v>BUDGET 2016</v>
          </cell>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D170">
            <v>0</v>
          </cell>
          <cell r="AE170">
            <v>0</v>
          </cell>
          <cell r="AG170">
            <v>0</v>
          </cell>
          <cell r="AH170">
            <v>0</v>
          </cell>
          <cell r="AJ170">
            <v>0</v>
          </cell>
        </row>
        <row r="171">
          <cell r="A171" t="str">
            <v>SCI AEP ACTIF 2171BUDGET 2017</v>
          </cell>
          <cell r="B171" t="str">
            <v>SCI AEP ACTIF 2171</v>
          </cell>
          <cell r="C171" t="str">
            <v>BUDGET 2017</v>
          </cell>
          <cell r="D171">
            <v>0</v>
          </cell>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D171">
            <v>0</v>
          </cell>
          <cell r="AE171">
            <v>0</v>
          </cell>
          <cell r="AG171">
            <v>0</v>
          </cell>
          <cell r="AH171">
            <v>0</v>
          </cell>
          <cell r="AJ171">
            <v>0</v>
          </cell>
        </row>
        <row r="172">
          <cell r="A172" t="str">
            <v>SCI AEP ACTIF 217238717</v>
          </cell>
          <cell r="B172" t="str">
            <v>SCI AEP ACTIF 2172</v>
          </cell>
          <cell r="C172">
            <v>38717</v>
          </cell>
          <cell r="D172">
            <v>259.03888000000001</v>
          </cell>
          <cell r="E172">
            <v>0</v>
          </cell>
          <cell r="F172">
            <v>38.755720000000004</v>
          </cell>
          <cell r="G172">
            <v>12.090999999999999</v>
          </cell>
          <cell r="H172">
            <v>13.23434</v>
          </cell>
          <cell r="I172">
            <v>0</v>
          </cell>
          <cell r="J172">
            <v>0</v>
          </cell>
          <cell r="K172">
            <v>0</v>
          </cell>
          <cell r="L172">
            <v>36.104519999999994</v>
          </cell>
          <cell r="M172">
            <v>1.6934200000000001</v>
          </cell>
          <cell r="N172">
            <v>0</v>
          </cell>
          <cell r="O172">
            <v>0</v>
          </cell>
          <cell r="P172">
            <v>0</v>
          </cell>
          <cell r="Q172">
            <v>0</v>
          </cell>
          <cell r="R172">
            <v>0</v>
          </cell>
          <cell r="S172">
            <v>1.5</v>
          </cell>
          <cell r="T172">
            <v>0</v>
          </cell>
          <cell r="U172">
            <v>12.090999999999999</v>
          </cell>
          <cell r="V172">
            <v>0</v>
          </cell>
          <cell r="W172">
            <v>0</v>
          </cell>
          <cell r="X172">
            <v>0</v>
          </cell>
          <cell r="Y172">
            <v>64.377089999999995</v>
          </cell>
          <cell r="Z172">
            <v>0</v>
          </cell>
          <cell r="AA172">
            <v>0</v>
          </cell>
          <cell r="AB172">
            <v>0.95777999999999996</v>
          </cell>
          <cell r="AD172">
            <v>0</v>
          </cell>
          <cell r="AE172">
            <v>0</v>
          </cell>
          <cell r="AG172">
            <v>0</v>
          </cell>
          <cell r="AH172">
            <v>0</v>
          </cell>
          <cell r="AJ172">
            <v>0</v>
          </cell>
        </row>
        <row r="173">
          <cell r="A173" t="str">
            <v>SCI AEP ACTIF 217239082</v>
          </cell>
          <cell r="B173" t="str">
            <v>SCI AEP ACTIF 2172</v>
          </cell>
          <cell r="C173">
            <v>39082</v>
          </cell>
          <cell r="D173">
            <v>260.87895000000003</v>
          </cell>
          <cell r="E173">
            <v>0</v>
          </cell>
          <cell r="F173">
            <v>37.963140000000003</v>
          </cell>
          <cell r="G173">
            <v>12.484999999999999</v>
          </cell>
          <cell r="H173">
            <v>-5.7434899999999995</v>
          </cell>
          <cell r="I173">
            <v>0</v>
          </cell>
          <cell r="J173">
            <v>0</v>
          </cell>
          <cell r="K173">
            <v>0</v>
          </cell>
          <cell r="L173">
            <v>33.153860000000002</v>
          </cell>
          <cell r="M173">
            <v>0.51</v>
          </cell>
          <cell r="N173">
            <v>0</v>
          </cell>
          <cell r="O173">
            <v>8.6090099999999996</v>
          </cell>
          <cell r="P173">
            <v>0</v>
          </cell>
          <cell r="Q173">
            <v>0</v>
          </cell>
          <cell r="R173">
            <v>0</v>
          </cell>
          <cell r="S173">
            <v>1</v>
          </cell>
          <cell r="T173">
            <v>0</v>
          </cell>
          <cell r="U173">
            <v>12.484999999999999</v>
          </cell>
          <cell r="V173">
            <v>0</v>
          </cell>
          <cell r="W173">
            <v>0</v>
          </cell>
          <cell r="X173">
            <v>0</v>
          </cell>
          <cell r="Y173">
            <v>64.377089999999995</v>
          </cell>
          <cell r="Z173">
            <v>0</v>
          </cell>
          <cell r="AA173">
            <v>0</v>
          </cell>
          <cell r="AB173">
            <v>1.4643199999999998</v>
          </cell>
          <cell r="AD173">
            <v>0</v>
          </cell>
          <cell r="AE173">
            <v>0</v>
          </cell>
          <cell r="AG173">
            <v>0</v>
          </cell>
          <cell r="AH173">
            <v>0</v>
          </cell>
          <cell r="AJ173">
            <v>0</v>
          </cell>
        </row>
        <row r="174">
          <cell r="A174" t="str">
            <v>SCI AEP ACTIF 217239447</v>
          </cell>
          <cell r="B174" t="str">
            <v>SCI AEP ACTIF 2172</v>
          </cell>
          <cell r="C174">
            <v>39447</v>
          </cell>
          <cell r="D174">
            <v>279.27949999999998</v>
          </cell>
          <cell r="E174">
            <v>0</v>
          </cell>
          <cell r="F174">
            <v>37.936779999999999</v>
          </cell>
          <cell r="G174">
            <v>12.861000000000001</v>
          </cell>
          <cell r="H174">
            <v>-8.9337700000000009</v>
          </cell>
          <cell r="I174">
            <v>0</v>
          </cell>
          <cell r="J174">
            <v>0</v>
          </cell>
          <cell r="K174">
            <v>0</v>
          </cell>
          <cell r="L174">
            <v>29.380310000000005</v>
          </cell>
          <cell r="M174">
            <v>0.48449999999999999</v>
          </cell>
          <cell r="N174">
            <v>0</v>
          </cell>
          <cell r="O174">
            <v>0</v>
          </cell>
          <cell r="P174">
            <v>0</v>
          </cell>
          <cell r="Q174">
            <v>0</v>
          </cell>
          <cell r="R174">
            <v>0</v>
          </cell>
          <cell r="S174">
            <v>2.7</v>
          </cell>
          <cell r="T174">
            <v>0</v>
          </cell>
          <cell r="U174">
            <v>12.861000000000001</v>
          </cell>
          <cell r="V174">
            <v>0</v>
          </cell>
          <cell r="W174">
            <v>0</v>
          </cell>
          <cell r="X174">
            <v>0</v>
          </cell>
          <cell r="Y174">
            <v>64.377089999999995</v>
          </cell>
          <cell r="Z174">
            <v>0</v>
          </cell>
          <cell r="AA174">
            <v>0</v>
          </cell>
          <cell r="AB174">
            <v>28.137810000000002</v>
          </cell>
          <cell r="AD174">
            <v>0</v>
          </cell>
          <cell r="AE174">
            <v>0</v>
          </cell>
          <cell r="AG174">
            <v>0</v>
          </cell>
          <cell r="AH174">
            <v>0</v>
          </cell>
          <cell r="AJ174">
            <v>0</v>
          </cell>
        </row>
        <row r="175">
          <cell r="A175" t="str">
            <v>SCI AEP ACTIF 2172BUDGET 2007</v>
          </cell>
          <cell r="B175" t="str">
            <v>SCI AEP ACTIF 2172</v>
          </cell>
          <cell r="C175" t="str">
            <v>BUDGET 2007</v>
          </cell>
          <cell r="D175">
            <v>279.279</v>
          </cell>
          <cell r="E175">
            <v>0</v>
          </cell>
          <cell r="F175">
            <v>32.014000000000003</v>
          </cell>
          <cell r="G175">
            <v>12.734999999999999</v>
          </cell>
          <cell r="H175">
            <v>0</v>
          </cell>
          <cell r="I175">
            <v>0</v>
          </cell>
          <cell r="J175">
            <v>0</v>
          </cell>
          <cell r="K175">
            <v>0</v>
          </cell>
          <cell r="L175">
            <v>31.494</v>
          </cell>
          <cell r="M175">
            <v>0.52</v>
          </cell>
          <cell r="N175">
            <v>0</v>
          </cell>
          <cell r="O175">
            <v>0</v>
          </cell>
          <cell r="P175">
            <v>0</v>
          </cell>
          <cell r="Q175">
            <v>0</v>
          </cell>
          <cell r="R175">
            <v>0</v>
          </cell>
          <cell r="S175">
            <v>0</v>
          </cell>
          <cell r="T175">
            <v>0</v>
          </cell>
          <cell r="U175">
            <v>6.9930000000000003</v>
          </cell>
          <cell r="V175">
            <v>0</v>
          </cell>
          <cell r="W175">
            <v>5.742</v>
          </cell>
          <cell r="X175">
            <v>0</v>
          </cell>
          <cell r="Y175">
            <v>0</v>
          </cell>
          <cell r="Z175">
            <v>0</v>
          </cell>
          <cell r="AA175">
            <v>0</v>
          </cell>
          <cell r="AB175">
            <v>0</v>
          </cell>
          <cell r="AD175">
            <v>0</v>
          </cell>
          <cell r="AE175">
            <v>0</v>
          </cell>
          <cell r="AG175">
            <v>0</v>
          </cell>
          <cell r="AH175">
            <v>0</v>
          </cell>
          <cell r="AJ175">
            <v>0</v>
          </cell>
        </row>
        <row r="176">
          <cell r="A176" t="str">
            <v>SCI AEP ACTIF 2172BUDGET 2008</v>
          </cell>
          <cell r="B176" t="str">
            <v>SCI AEP ACTIF 2172</v>
          </cell>
          <cell r="C176" t="str">
            <v>BUDGET 2008</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D176">
            <v>0</v>
          </cell>
          <cell r="AE176">
            <v>0</v>
          </cell>
          <cell r="AG176">
            <v>0</v>
          </cell>
          <cell r="AH176">
            <v>0</v>
          </cell>
          <cell r="AJ176">
            <v>0</v>
          </cell>
        </row>
        <row r="177">
          <cell r="A177" t="str">
            <v>SCI AEP ACTIF 2172BUDGET 2009</v>
          </cell>
          <cell r="B177" t="str">
            <v>SCI AEP ACTIF 2172</v>
          </cell>
          <cell r="C177" t="str">
            <v>BUDGET 2009</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D177">
            <v>0</v>
          </cell>
          <cell r="AE177">
            <v>0</v>
          </cell>
          <cell r="AG177">
            <v>0</v>
          </cell>
          <cell r="AH177">
            <v>0</v>
          </cell>
          <cell r="AJ177">
            <v>0</v>
          </cell>
        </row>
        <row r="178">
          <cell r="A178" t="str">
            <v>SCI AEP ACTIF 2172BUDGET 2010</v>
          </cell>
          <cell r="B178" t="str">
            <v>SCI AEP ACTIF 2172</v>
          </cell>
          <cell r="C178" t="str">
            <v>BUDGET 2010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D178">
            <v>0</v>
          </cell>
          <cell r="AE178">
            <v>0</v>
          </cell>
          <cell r="AG178">
            <v>0</v>
          </cell>
          <cell r="AH178">
            <v>0</v>
          </cell>
          <cell r="AJ178">
            <v>0</v>
          </cell>
        </row>
        <row r="179">
          <cell r="A179" t="str">
            <v>SCI AEP ACTIF 2172BUDGET 2011</v>
          </cell>
          <cell r="B179" t="str">
            <v>SCI AEP ACTIF 2172</v>
          </cell>
          <cell r="C179" t="str">
            <v>BUDGET 2011</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D179">
            <v>0</v>
          </cell>
          <cell r="AE179">
            <v>0</v>
          </cell>
          <cell r="AG179">
            <v>0</v>
          </cell>
          <cell r="AH179">
            <v>0</v>
          </cell>
          <cell r="AJ179">
            <v>0</v>
          </cell>
        </row>
        <row r="180">
          <cell r="A180" t="str">
            <v>SCI AEP ACTIF 2172BUDGET 2012</v>
          </cell>
          <cell r="B180" t="str">
            <v>SCI AEP ACTIF 2172</v>
          </cell>
          <cell r="C180" t="str">
            <v>BUDGET 2012</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D180">
            <v>0</v>
          </cell>
          <cell r="AE180">
            <v>0</v>
          </cell>
          <cell r="AG180">
            <v>0</v>
          </cell>
          <cell r="AH180">
            <v>0</v>
          </cell>
          <cell r="AJ180">
            <v>0</v>
          </cell>
        </row>
        <row r="181">
          <cell r="A181" t="str">
            <v>SCI AEP ACTIF 2172BUDGET 2013</v>
          </cell>
          <cell r="B181" t="str">
            <v>SCI AEP ACTIF 2172</v>
          </cell>
          <cell r="C181" t="str">
            <v>BUDGET 2013</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D181">
            <v>0</v>
          </cell>
          <cell r="AE181">
            <v>0</v>
          </cell>
          <cell r="AG181">
            <v>0</v>
          </cell>
          <cell r="AH181">
            <v>0</v>
          </cell>
          <cell r="AJ181">
            <v>0</v>
          </cell>
        </row>
        <row r="182">
          <cell r="A182" t="str">
            <v>SCI AEP ACTIF 2172BUDGET 2014</v>
          </cell>
          <cell r="B182" t="str">
            <v>SCI AEP ACTIF 2172</v>
          </cell>
          <cell r="C182" t="str">
            <v>BUDGET 2014</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D182">
            <v>0</v>
          </cell>
          <cell r="AE182">
            <v>0</v>
          </cell>
          <cell r="AG182">
            <v>0</v>
          </cell>
          <cell r="AH182">
            <v>0</v>
          </cell>
          <cell r="AJ182">
            <v>0</v>
          </cell>
        </row>
        <row r="183">
          <cell r="A183" t="str">
            <v>SCI AEP ACTIF 2172BUDGET 2015</v>
          </cell>
          <cell r="B183" t="str">
            <v>SCI AEP ACTIF 2172</v>
          </cell>
          <cell r="C183" t="str">
            <v>BUDGET 2015</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D183">
            <v>0</v>
          </cell>
          <cell r="AE183">
            <v>0</v>
          </cell>
          <cell r="AG183">
            <v>0</v>
          </cell>
          <cell r="AH183">
            <v>0</v>
          </cell>
          <cell r="AJ183">
            <v>0</v>
          </cell>
        </row>
        <row r="184">
          <cell r="A184" t="str">
            <v>SCI AEP ACTIF 2172BUDGET 2016</v>
          </cell>
          <cell r="B184" t="str">
            <v>SCI AEP ACTIF 2172</v>
          </cell>
          <cell r="C184" t="str">
            <v>BUDGET 2016</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D184">
            <v>0</v>
          </cell>
          <cell r="AE184">
            <v>0</v>
          </cell>
          <cell r="AG184">
            <v>0</v>
          </cell>
          <cell r="AH184">
            <v>0</v>
          </cell>
          <cell r="AJ184">
            <v>0</v>
          </cell>
        </row>
        <row r="185">
          <cell r="A185" t="str">
            <v>SCI AEP ACTIF 2172BUDGET 2017</v>
          </cell>
          <cell r="B185" t="str">
            <v>SCI AEP ACTIF 2172</v>
          </cell>
          <cell r="C185" t="str">
            <v>BUDGET 2017</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D185">
            <v>0</v>
          </cell>
          <cell r="AE185">
            <v>0</v>
          </cell>
          <cell r="AG185">
            <v>0</v>
          </cell>
          <cell r="AH185">
            <v>0</v>
          </cell>
          <cell r="AJ185">
            <v>0</v>
          </cell>
        </row>
        <row r="186">
          <cell r="A186" t="str">
            <v>SCI AEP ACTIF 217338717</v>
          </cell>
          <cell r="B186" t="str">
            <v>SCI AEP ACTIF 2173</v>
          </cell>
          <cell r="C186">
            <v>38717</v>
          </cell>
          <cell r="D186">
            <v>88.219880000000003</v>
          </cell>
          <cell r="E186">
            <v>0</v>
          </cell>
          <cell r="F186">
            <v>17.686070000000001</v>
          </cell>
          <cell r="G186">
            <v>6.9272499999999999</v>
          </cell>
          <cell r="H186">
            <v>-6.7194700000000003</v>
          </cell>
          <cell r="I186">
            <v>0</v>
          </cell>
          <cell r="J186">
            <v>0</v>
          </cell>
          <cell r="K186">
            <v>0</v>
          </cell>
          <cell r="L186">
            <v>18.171979999999998</v>
          </cell>
          <cell r="M186">
            <v>1.0001100000000001</v>
          </cell>
          <cell r="N186">
            <v>0</v>
          </cell>
          <cell r="O186">
            <v>0</v>
          </cell>
          <cell r="P186">
            <v>0</v>
          </cell>
          <cell r="Q186">
            <v>0</v>
          </cell>
          <cell r="R186">
            <v>0</v>
          </cell>
          <cell r="S186">
            <v>1.5</v>
          </cell>
          <cell r="T186">
            <v>0</v>
          </cell>
          <cell r="U186">
            <v>8.6989999999999998</v>
          </cell>
          <cell r="V186">
            <v>0</v>
          </cell>
          <cell r="W186">
            <v>0</v>
          </cell>
          <cell r="X186">
            <v>0</v>
          </cell>
          <cell r="Y186">
            <v>20.527570000000001</v>
          </cell>
          <cell r="Z186">
            <v>0</v>
          </cell>
          <cell r="AA186">
            <v>0</v>
          </cell>
          <cell r="AB186">
            <v>0.72442999999999991</v>
          </cell>
          <cell r="AD186">
            <v>0</v>
          </cell>
          <cell r="AE186">
            <v>0</v>
          </cell>
          <cell r="AG186">
            <v>0</v>
          </cell>
          <cell r="AH186">
            <v>0</v>
          </cell>
          <cell r="AJ186">
            <v>0</v>
          </cell>
        </row>
        <row r="187">
          <cell r="A187" t="str">
            <v>SCI AEP ACTIF 217339082</v>
          </cell>
          <cell r="B187" t="str">
            <v>SCI AEP ACTIF 2173</v>
          </cell>
          <cell r="C187">
            <v>39082</v>
          </cell>
          <cell r="D187">
            <v>88.846519999999998</v>
          </cell>
          <cell r="E187">
            <v>0</v>
          </cell>
          <cell r="F187">
            <v>16.845479999999998</v>
          </cell>
          <cell r="G187">
            <v>3.6560000000000001</v>
          </cell>
          <cell r="H187">
            <v>0</v>
          </cell>
          <cell r="I187">
            <v>0</v>
          </cell>
          <cell r="J187">
            <v>0</v>
          </cell>
          <cell r="K187">
            <v>0</v>
          </cell>
          <cell r="L187">
            <v>15.270390000000001</v>
          </cell>
          <cell r="M187">
            <v>0.30119999999999997</v>
          </cell>
          <cell r="N187">
            <v>0</v>
          </cell>
          <cell r="O187">
            <v>2.9319299999999999</v>
          </cell>
          <cell r="P187">
            <v>0</v>
          </cell>
          <cell r="Q187">
            <v>0</v>
          </cell>
          <cell r="R187">
            <v>0</v>
          </cell>
          <cell r="S187">
            <v>1</v>
          </cell>
          <cell r="T187">
            <v>0</v>
          </cell>
          <cell r="U187">
            <v>8.9849999999999994</v>
          </cell>
          <cell r="V187">
            <v>0</v>
          </cell>
          <cell r="W187">
            <v>0</v>
          </cell>
          <cell r="X187">
            <v>0</v>
          </cell>
          <cell r="Y187">
            <v>20.527570000000001</v>
          </cell>
          <cell r="Z187">
            <v>0</v>
          </cell>
          <cell r="AA187">
            <v>0</v>
          </cell>
          <cell r="AB187">
            <v>0.37541000000000002</v>
          </cell>
          <cell r="AD187">
            <v>0</v>
          </cell>
          <cell r="AE187">
            <v>0</v>
          </cell>
          <cell r="AG187">
            <v>0</v>
          </cell>
          <cell r="AH187">
            <v>0</v>
          </cell>
          <cell r="AJ187">
            <v>0</v>
          </cell>
        </row>
        <row r="188">
          <cell r="A188" t="str">
            <v>SCI AEP ACTIF 217339447</v>
          </cell>
          <cell r="B188" t="str">
            <v>SCI AEP ACTIF 2173</v>
          </cell>
          <cell r="C188">
            <v>39447</v>
          </cell>
          <cell r="D188">
            <v>95.113119999999995</v>
          </cell>
          <cell r="E188">
            <v>0</v>
          </cell>
          <cell r="F188">
            <v>16.476459999999999</v>
          </cell>
          <cell r="G188">
            <v>3.7229999999999999</v>
          </cell>
          <cell r="H188">
            <v>-4.3535600000000008</v>
          </cell>
          <cell r="I188">
            <v>0</v>
          </cell>
          <cell r="J188">
            <v>0</v>
          </cell>
          <cell r="K188">
            <v>0</v>
          </cell>
          <cell r="L188">
            <v>12.98193</v>
          </cell>
          <cell r="M188">
            <v>0.28614000000000001</v>
          </cell>
          <cell r="N188">
            <v>0</v>
          </cell>
          <cell r="O188">
            <v>0</v>
          </cell>
          <cell r="P188">
            <v>0</v>
          </cell>
          <cell r="Q188">
            <v>0</v>
          </cell>
          <cell r="R188">
            <v>0</v>
          </cell>
          <cell r="S188">
            <v>2.7</v>
          </cell>
          <cell r="T188">
            <v>0</v>
          </cell>
          <cell r="U188">
            <v>9.2550000000000008</v>
          </cell>
          <cell r="V188">
            <v>0</v>
          </cell>
          <cell r="W188">
            <v>0</v>
          </cell>
          <cell r="X188">
            <v>0</v>
          </cell>
          <cell r="Y188">
            <v>20.527570000000001</v>
          </cell>
          <cell r="Z188">
            <v>0</v>
          </cell>
          <cell r="AA188">
            <v>0</v>
          </cell>
          <cell r="AB188">
            <v>0</v>
          </cell>
          <cell r="AD188">
            <v>0</v>
          </cell>
          <cell r="AE188">
            <v>0</v>
          </cell>
          <cell r="AG188">
            <v>0</v>
          </cell>
          <cell r="AH188">
            <v>0</v>
          </cell>
          <cell r="AJ188">
            <v>0</v>
          </cell>
        </row>
        <row r="189">
          <cell r="A189" t="str">
            <v>SCI AEP ACTIF 2173BUDGET 2007</v>
          </cell>
          <cell r="B189" t="str">
            <v>SCI AEP ACTIF 2173</v>
          </cell>
          <cell r="C189" t="str">
            <v>BUDGET 2007</v>
          </cell>
          <cell r="D189">
            <v>95.113</v>
          </cell>
          <cell r="E189">
            <v>0</v>
          </cell>
          <cell r="F189">
            <v>16.190999999999999</v>
          </cell>
          <cell r="G189">
            <v>9.4719999999999995</v>
          </cell>
          <cell r="H189">
            <v>0</v>
          </cell>
          <cell r="I189">
            <v>0</v>
          </cell>
          <cell r="J189">
            <v>0</v>
          </cell>
          <cell r="K189">
            <v>0</v>
          </cell>
          <cell r="L189">
            <v>16.190999999999999</v>
          </cell>
          <cell r="M189">
            <v>0.307</v>
          </cell>
          <cell r="N189">
            <v>0</v>
          </cell>
          <cell r="O189">
            <v>0</v>
          </cell>
          <cell r="P189">
            <v>0</v>
          </cell>
          <cell r="Q189">
            <v>0</v>
          </cell>
          <cell r="R189">
            <v>0</v>
          </cell>
          <cell r="S189">
            <v>0</v>
          </cell>
          <cell r="T189">
            <v>0</v>
          </cell>
          <cell r="U189">
            <v>5.0330000000000004</v>
          </cell>
          <cell r="V189">
            <v>0</v>
          </cell>
          <cell r="W189">
            <v>4.1319999999999997</v>
          </cell>
          <cell r="X189">
            <v>0</v>
          </cell>
          <cell r="Y189">
            <v>0</v>
          </cell>
          <cell r="Z189">
            <v>0</v>
          </cell>
          <cell r="AA189">
            <v>0</v>
          </cell>
          <cell r="AB189">
            <v>0</v>
          </cell>
          <cell r="AD189">
            <v>0</v>
          </cell>
          <cell r="AE189">
            <v>0</v>
          </cell>
          <cell r="AG189">
            <v>0</v>
          </cell>
          <cell r="AH189">
            <v>0</v>
          </cell>
          <cell r="AJ189">
            <v>0</v>
          </cell>
        </row>
        <row r="190">
          <cell r="A190" t="str">
            <v>SCI AEP ACTIF 2173BUDGET 2008</v>
          </cell>
          <cell r="B190" t="str">
            <v>SCI AEP ACTIF 2173</v>
          </cell>
          <cell r="C190" t="str">
            <v>BUDGET 2008</v>
          </cell>
          <cell r="D190">
            <v>0</v>
          </cell>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D190">
            <v>0</v>
          </cell>
          <cell r="AE190">
            <v>0</v>
          </cell>
          <cell r="AG190">
            <v>0</v>
          </cell>
          <cell r="AH190">
            <v>0</v>
          </cell>
          <cell r="AJ190">
            <v>0</v>
          </cell>
        </row>
        <row r="191">
          <cell r="A191" t="str">
            <v>SCI AEP ACTIF 2173BUDGET 2009</v>
          </cell>
          <cell r="B191" t="str">
            <v>SCI AEP ACTIF 2173</v>
          </cell>
          <cell r="C191" t="str">
            <v>BUDGET 2009</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D191">
            <v>0</v>
          </cell>
          <cell r="AE191">
            <v>0</v>
          </cell>
          <cell r="AG191">
            <v>0</v>
          </cell>
          <cell r="AH191">
            <v>0</v>
          </cell>
          <cell r="AJ191">
            <v>0</v>
          </cell>
        </row>
        <row r="192">
          <cell r="A192" t="str">
            <v>SCI AEP ACTIF 2173BUDGET 2010</v>
          </cell>
          <cell r="B192" t="str">
            <v>SCI AEP ACTIF 2173</v>
          </cell>
          <cell r="C192" t="str">
            <v>BUDGET 2010</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D192">
            <v>0</v>
          </cell>
          <cell r="AE192">
            <v>0</v>
          </cell>
          <cell r="AG192">
            <v>0</v>
          </cell>
          <cell r="AH192">
            <v>0</v>
          </cell>
          <cell r="AJ192">
            <v>0</v>
          </cell>
        </row>
        <row r="193">
          <cell r="A193" t="str">
            <v>SCI AEP ACTIF 2173BUDGET 2011</v>
          </cell>
          <cell r="B193" t="str">
            <v>SCI AEP ACTIF 2173</v>
          </cell>
          <cell r="C193" t="str">
            <v>BUDGET 2011</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D193">
            <v>0</v>
          </cell>
          <cell r="AE193">
            <v>0</v>
          </cell>
          <cell r="AG193">
            <v>0</v>
          </cell>
          <cell r="AH193">
            <v>0</v>
          </cell>
          <cell r="AJ193">
            <v>0</v>
          </cell>
        </row>
        <row r="194">
          <cell r="A194" t="str">
            <v>SCI AEP ACTIF 2173BUDGET 2012</v>
          </cell>
          <cell r="B194" t="str">
            <v>SCI AEP ACTIF 2173</v>
          </cell>
          <cell r="C194" t="str">
            <v>BUDGET 2012</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D194">
            <v>0</v>
          </cell>
          <cell r="AE194">
            <v>0</v>
          </cell>
          <cell r="AG194">
            <v>0</v>
          </cell>
          <cell r="AH194">
            <v>0</v>
          </cell>
          <cell r="AJ194">
            <v>0</v>
          </cell>
        </row>
        <row r="195">
          <cell r="A195" t="str">
            <v>SCI AEP ACTIF 2173BUDGET 2013</v>
          </cell>
          <cell r="B195" t="str">
            <v>SCI AEP ACTIF 2173</v>
          </cell>
          <cell r="C195" t="str">
            <v>BUDGET 2013</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D195">
            <v>0</v>
          </cell>
          <cell r="AE195">
            <v>0</v>
          </cell>
          <cell r="AG195">
            <v>0</v>
          </cell>
          <cell r="AH195">
            <v>0</v>
          </cell>
          <cell r="AJ195">
            <v>0</v>
          </cell>
        </row>
        <row r="196">
          <cell r="A196" t="str">
            <v>SCI AEP ACTIF 2173BUDGET 2014</v>
          </cell>
          <cell r="B196" t="str">
            <v>SCI AEP ACTIF 2173</v>
          </cell>
          <cell r="C196" t="str">
            <v>BUDGET 2014</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D196">
            <v>0</v>
          </cell>
          <cell r="AE196">
            <v>0</v>
          </cell>
          <cell r="AG196">
            <v>0</v>
          </cell>
          <cell r="AH196">
            <v>0</v>
          </cell>
          <cell r="AJ196">
            <v>0</v>
          </cell>
        </row>
        <row r="197">
          <cell r="A197" t="str">
            <v>SCI AEP ACTIF 2173BUDGET 2015</v>
          </cell>
          <cell r="B197" t="str">
            <v>SCI AEP ACTIF 2173</v>
          </cell>
          <cell r="C197" t="str">
            <v>BUDGET 2015</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D197">
            <v>0</v>
          </cell>
          <cell r="AE197">
            <v>0</v>
          </cell>
          <cell r="AG197">
            <v>0</v>
          </cell>
          <cell r="AH197">
            <v>0</v>
          </cell>
          <cell r="AJ197">
            <v>0</v>
          </cell>
        </row>
        <row r="198">
          <cell r="A198" t="str">
            <v>SCI AEP ACTIF 2173BUDGET 2016</v>
          </cell>
          <cell r="B198" t="str">
            <v>SCI AEP ACTIF 2173</v>
          </cell>
          <cell r="C198" t="str">
            <v>BUDGET 2016</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D198">
            <v>0</v>
          </cell>
          <cell r="AE198">
            <v>0</v>
          </cell>
          <cell r="AG198">
            <v>0</v>
          </cell>
          <cell r="AH198">
            <v>0</v>
          </cell>
          <cell r="AJ198">
            <v>0</v>
          </cell>
        </row>
        <row r="199">
          <cell r="A199" t="str">
            <v>SCI AEP ACTIF 2173BUDGET 2017</v>
          </cell>
          <cell r="B199" t="str">
            <v>SCI AEP ACTIF 2173</v>
          </cell>
          <cell r="C199" t="str">
            <v>BUDGET 2017</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D199">
            <v>0</v>
          </cell>
          <cell r="AE199">
            <v>0</v>
          </cell>
          <cell r="AG199">
            <v>0</v>
          </cell>
          <cell r="AH199">
            <v>0</v>
          </cell>
          <cell r="AJ199">
            <v>0</v>
          </cell>
        </row>
        <row r="200">
          <cell r="A200" t="str">
            <v>SCI AEP ACTIF 217438717</v>
          </cell>
          <cell r="B200" t="str">
            <v>SCI AEP ACTIF 2174</v>
          </cell>
          <cell r="C200">
            <v>38717</v>
          </cell>
          <cell r="D200">
            <v>181.5292</v>
          </cell>
          <cell r="E200">
            <v>4.5382299999999995</v>
          </cell>
          <cell r="F200">
            <v>8.2117900000000006</v>
          </cell>
          <cell r="G200">
            <v>19.044</v>
          </cell>
          <cell r="H200">
            <v>0</v>
          </cell>
          <cell r="I200">
            <v>0</v>
          </cell>
          <cell r="J200">
            <v>0</v>
          </cell>
          <cell r="K200">
            <v>0</v>
          </cell>
          <cell r="L200">
            <v>13.029020000000001</v>
          </cell>
          <cell r="M200">
            <v>2.3920100000000004</v>
          </cell>
          <cell r="N200">
            <v>0</v>
          </cell>
          <cell r="O200">
            <v>0</v>
          </cell>
          <cell r="P200">
            <v>0</v>
          </cell>
          <cell r="Q200">
            <v>0</v>
          </cell>
          <cell r="R200">
            <v>0</v>
          </cell>
          <cell r="S200">
            <v>8.1537799999999994</v>
          </cell>
          <cell r="T200">
            <v>0</v>
          </cell>
          <cell r="U200">
            <v>19.044</v>
          </cell>
          <cell r="V200">
            <v>0</v>
          </cell>
          <cell r="W200">
            <v>0</v>
          </cell>
          <cell r="X200">
            <v>0</v>
          </cell>
          <cell r="Y200">
            <v>43.28716</v>
          </cell>
          <cell r="Z200">
            <v>0</v>
          </cell>
          <cell r="AA200">
            <v>0</v>
          </cell>
          <cell r="AB200">
            <v>0</v>
          </cell>
          <cell r="AD200">
            <v>0</v>
          </cell>
          <cell r="AE200">
            <v>0</v>
          </cell>
          <cell r="AG200">
            <v>0</v>
          </cell>
          <cell r="AH200">
            <v>0</v>
          </cell>
          <cell r="AJ200">
            <v>0</v>
          </cell>
        </row>
        <row r="201">
          <cell r="A201" t="str">
            <v>SCI AEP ACTIF 217439082</v>
          </cell>
          <cell r="B201" t="str">
            <v>SCI AEP ACTIF 2174</v>
          </cell>
          <cell r="C201">
            <v>39082</v>
          </cell>
          <cell r="D201">
            <v>198.75901999999999</v>
          </cell>
          <cell r="E201">
            <v>0</v>
          </cell>
          <cell r="F201">
            <v>12.852</v>
          </cell>
          <cell r="G201">
            <v>14.922040000000001</v>
          </cell>
          <cell r="H201">
            <v>3.0823499999999999</v>
          </cell>
          <cell r="I201">
            <v>0</v>
          </cell>
          <cell r="J201">
            <v>0</v>
          </cell>
          <cell r="K201">
            <v>0</v>
          </cell>
          <cell r="L201">
            <v>15.93435</v>
          </cell>
          <cell r="M201">
            <v>0.72039999999999993</v>
          </cell>
          <cell r="N201">
            <v>0</v>
          </cell>
          <cell r="O201">
            <v>6.9579199999999997</v>
          </cell>
          <cell r="P201">
            <v>0</v>
          </cell>
          <cell r="Q201">
            <v>0</v>
          </cell>
          <cell r="R201">
            <v>0</v>
          </cell>
          <cell r="S201">
            <v>0</v>
          </cell>
          <cell r="T201">
            <v>2.5000000000000001E-2</v>
          </cell>
          <cell r="U201">
            <v>14.922000000000001</v>
          </cell>
          <cell r="V201">
            <v>0</v>
          </cell>
          <cell r="W201">
            <v>0</v>
          </cell>
          <cell r="X201">
            <v>0</v>
          </cell>
          <cell r="Y201">
            <v>43.28716</v>
          </cell>
          <cell r="Z201">
            <v>9.4000900000000005</v>
          </cell>
          <cell r="AA201">
            <v>0</v>
          </cell>
          <cell r="AB201">
            <v>0</v>
          </cell>
          <cell r="AD201">
            <v>0</v>
          </cell>
          <cell r="AE201">
            <v>0</v>
          </cell>
          <cell r="AG201">
            <v>5.3579999999999997</v>
          </cell>
          <cell r="AH201">
            <v>0</v>
          </cell>
          <cell r="AJ201">
            <v>0</v>
          </cell>
        </row>
        <row r="202">
          <cell r="A202" t="str">
            <v>SCI AEP ACTIF 217439447</v>
          </cell>
          <cell r="B202" t="str">
            <v>SCI AEP ACTIF 2174</v>
          </cell>
          <cell r="C202">
            <v>39447</v>
          </cell>
          <cell r="D202">
            <v>198.75904</v>
          </cell>
          <cell r="E202">
            <v>0</v>
          </cell>
          <cell r="F202">
            <v>12.876670000000001</v>
          </cell>
          <cell r="G202">
            <v>9.8289599999999986</v>
          </cell>
          <cell r="H202">
            <v>-0.30866000000000005</v>
          </cell>
          <cell r="I202">
            <v>0</v>
          </cell>
          <cell r="J202">
            <v>0</v>
          </cell>
          <cell r="K202">
            <v>0</v>
          </cell>
          <cell r="L202">
            <v>12.66672</v>
          </cell>
          <cell r="M202">
            <v>0.68437999999999999</v>
          </cell>
          <cell r="N202">
            <v>0</v>
          </cell>
          <cell r="O202">
            <v>0</v>
          </cell>
          <cell r="P202">
            <v>0</v>
          </cell>
          <cell r="Q202">
            <v>0</v>
          </cell>
          <cell r="R202">
            <v>0</v>
          </cell>
          <cell r="S202">
            <v>16.016500000000001</v>
          </cell>
          <cell r="T202">
            <v>3.5369999999999999E-2</v>
          </cell>
          <cell r="U202">
            <v>15.186999999999999</v>
          </cell>
          <cell r="V202">
            <v>0</v>
          </cell>
          <cell r="W202">
            <v>0</v>
          </cell>
          <cell r="X202">
            <v>0</v>
          </cell>
          <cell r="Y202">
            <v>43.28716</v>
          </cell>
          <cell r="Z202">
            <v>0</v>
          </cell>
          <cell r="AA202">
            <v>62.8</v>
          </cell>
          <cell r="AB202">
            <v>6.0000000000000001E-3</v>
          </cell>
          <cell r="AD202">
            <v>0</v>
          </cell>
          <cell r="AE202">
            <v>0</v>
          </cell>
          <cell r="AG202">
            <v>0</v>
          </cell>
          <cell r="AH202">
            <v>0</v>
          </cell>
          <cell r="AJ202">
            <v>0</v>
          </cell>
        </row>
        <row r="203">
          <cell r="A203" t="str">
            <v>SCI AEP ACTIF 2174BUDGET 2007</v>
          </cell>
          <cell r="B203" t="str">
            <v>SCI AEP ACTIF 2174</v>
          </cell>
          <cell r="C203" t="str">
            <v>BUDGET 2007</v>
          </cell>
          <cell r="D203">
            <v>202.73400000000001</v>
          </cell>
          <cell r="E203">
            <v>0</v>
          </cell>
          <cell r="F203">
            <v>7.4260000000000002</v>
          </cell>
          <cell r="G203">
            <v>24.677</v>
          </cell>
          <cell r="H203">
            <v>0</v>
          </cell>
          <cell r="I203">
            <v>0</v>
          </cell>
          <cell r="J203">
            <v>0</v>
          </cell>
          <cell r="K203">
            <v>0</v>
          </cell>
          <cell r="L203">
            <v>10.584</v>
          </cell>
          <cell r="M203">
            <v>0.73499999999999999</v>
          </cell>
          <cell r="N203">
            <v>0</v>
          </cell>
          <cell r="O203">
            <v>0</v>
          </cell>
          <cell r="P203">
            <v>0</v>
          </cell>
          <cell r="Q203">
            <v>0</v>
          </cell>
          <cell r="R203">
            <v>0</v>
          </cell>
          <cell r="S203">
            <v>0</v>
          </cell>
          <cell r="T203">
            <v>0</v>
          </cell>
          <cell r="U203">
            <v>14.093</v>
          </cell>
          <cell r="V203">
            <v>0</v>
          </cell>
          <cell r="W203">
            <v>6.6909999999999998</v>
          </cell>
          <cell r="X203">
            <v>0</v>
          </cell>
          <cell r="Y203">
            <v>0</v>
          </cell>
          <cell r="Z203">
            <v>0</v>
          </cell>
          <cell r="AA203">
            <v>0</v>
          </cell>
          <cell r="AB203">
            <v>0</v>
          </cell>
          <cell r="AD203">
            <v>0</v>
          </cell>
          <cell r="AE203">
            <v>0</v>
          </cell>
          <cell r="AG203">
            <v>0</v>
          </cell>
          <cell r="AH203">
            <v>0</v>
          </cell>
          <cell r="AJ203">
            <v>0</v>
          </cell>
        </row>
        <row r="204">
          <cell r="A204" t="str">
            <v>SCI AEP ACTIF 2174BUDGET 2008</v>
          </cell>
          <cell r="B204" t="str">
            <v>SCI AEP ACTIF 2174</v>
          </cell>
          <cell r="C204" t="str">
            <v>BUDGET 2008</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D204">
            <v>0</v>
          </cell>
          <cell r="AE204">
            <v>0</v>
          </cell>
          <cell r="AG204">
            <v>0</v>
          </cell>
          <cell r="AH204">
            <v>0</v>
          </cell>
          <cell r="AJ204">
            <v>0</v>
          </cell>
        </row>
        <row r="205">
          <cell r="A205" t="str">
            <v>SCI AEP ACTIF 2174BUDGET 2009</v>
          </cell>
          <cell r="B205" t="str">
            <v>SCI AEP ACTIF 2174</v>
          </cell>
          <cell r="C205" t="str">
            <v>BUDGET 2009</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D205">
            <v>0</v>
          </cell>
          <cell r="AE205">
            <v>0</v>
          </cell>
          <cell r="AG205">
            <v>0</v>
          </cell>
          <cell r="AH205">
            <v>0</v>
          </cell>
          <cell r="AJ205">
            <v>0</v>
          </cell>
        </row>
        <row r="206">
          <cell r="A206" t="str">
            <v>SCI AEP ACTIF 2174BUDGET 2010</v>
          </cell>
          <cell r="B206" t="str">
            <v>SCI AEP ACTIF 2174</v>
          </cell>
          <cell r="C206" t="str">
            <v>BUDGET 2010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D206">
            <v>0</v>
          </cell>
          <cell r="AE206">
            <v>0</v>
          </cell>
          <cell r="AG206">
            <v>0</v>
          </cell>
          <cell r="AH206">
            <v>0</v>
          </cell>
          <cell r="AJ206">
            <v>0</v>
          </cell>
        </row>
        <row r="207">
          <cell r="A207" t="str">
            <v>SCI AEP ACTIF 2174BUDGET 2011</v>
          </cell>
          <cell r="B207" t="str">
            <v>SCI AEP ACTIF 2174</v>
          </cell>
          <cell r="C207" t="str">
            <v>BUDGET 2011</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D207">
            <v>0</v>
          </cell>
          <cell r="AE207">
            <v>0</v>
          </cell>
          <cell r="AG207">
            <v>0</v>
          </cell>
          <cell r="AH207">
            <v>0</v>
          </cell>
          <cell r="AJ207">
            <v>0</v>
          </cell>
        </row>
        <row r="208">
          <cell r="A208" t="str">
            <v>SCI AEP ACTIF 2174BUDGET 2012</v>
          </cell>
          <cell r="B208" t="str">
            <v>SCI AEP ACTIF 2174</v>
          </cell>
          <cell r="C208" t="str">
            <v>BUDGET 2012</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D208">
            <v>0</v>
          </cell>
          <cell r="AE208">
            <v>0</v>
          </cell>
          <cell r="AG208">
            <v>0</v>
          </cell>
          <cell r="AH208">
            <v>0</v>
          </cell>
          <cell r="AJ208">
            <v>0</v>
          </cell>
        </row>
        <row r="209">
          <cell r="A209" t="str">
            <v>SCI AEP ACTIF 2174BUDGET 2013</v>
          </cell>
          <cell r="B209" t="str">
            <v>SCI AEP ACTIF 2174</v>
          </cell>
          <cell r="C209" t="str">
            <v>BUDGET 2013</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D209">
            <v>0</v>
          </cell>
          <cell r="AE209">
            <v>0</v>
          </cell>
          <cell r="AG209">
            <v>0</v>
          </cell>
          <cell r="AH209">
            <v>0</v>
          </cell>
          <cell r="AJ209">
            <v>0</v>
          </cell>
        </row>
        <row r="210">
          <cell r="A210" t="str">
            <v>SCI AEP ACTIF 2174BUDGET 2014</v>
          </cell>
          <cell r="B210" t="str">
            <v>SCI AEP ACTIF 2174</v>
          </cell>
          <cell r="C210" t="str">
            <v>BUDGET 2014</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D210">
            <v>0</v>
          </cell>
          <cell r="AE210">
            <v>0</v>
          </cell>
          <cell r="AG210">
            <v>0</v>
          </cell>
          <cell r="AH210">
            <v>0</v>
          </cell>
          <cell r="AJ210">
            <v>0</v>
          </cell>
        </row>
        <row r="211">
          <cell r="A211" t="str">
            <v>SCI AEP ACTIF 2174BUDGET 2015</v>
          </cell>
          <cell r="B211" t="str">
            <v>SCI AEP ACTIF 2174</v>
          </cell>
          <cell r="C211" t="str">
            <v>BUDGET 2015</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D211">
            <v>0</v>
          </cell>
          <cell r="AE211">
            <v>0</v>
          </cell>
          <cell r="AG211">
            <v>0</v>
          </cell>
          <cell r="AH211">
            <v>0</v>
          </cell>
          <cell r="AJ211">
            <v>0</v>
          </cell>
        </row>
        <row r="212">
          <cell r="A212" t="str">
            <v>SCI AEP ACTIF 2174BUDGET 2016</v>
          </cell>
          <cell r="B212" t="str">
            <v>SCI AEP ACTIF 2174</v>
          </cell>
          <cell r="C212" t="str">
            <v>BUDGET 2016</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D212">
            <v>0</v>
          </cell>
          <cell r="AE212">
            <v>0</v>
          </cell>
          <cell r="AG212">
            <v>0</v>
          </cell>
          <cell r="AH212">
            <v>0</v>
          </cell>
          <cell r="AJ212">
            <v>0</v>
          </cell>
        </row>
        <row r="213">
          <cell r="A213" t="str">
            <v>SCI AEP ACTIF 2174BUDGET 2017</v>
          </cell>
          <cell r="B213" t="str">
            <v>SCI AEP ACTIF 2174</v>
          </cell>
          <cell r="C213" t="str">
            <v>BUDGET 2017</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D213">
            <v>0</v>
          </cell>
          <cell r="AE213">
            <v>0</v>
          </cell>
          <cell r="AG213">
            <v>0</v>
          </cell>
          <cell r="AH213">
            <v>0</v>
          </cell>
          <cell r="AJ213">
            <v>0</v>
          </cell>
        </row>
        <row r="214">
          <cell r="A214" t="str">
            <v>SCI AEP ACTIF 217538717</v>
          </cell>
          <cell r="B214" t="str">
            <v>SCI AEP ACTIF 2175</v>
          </cell>
          <cell r="C214">
            <v>38717</v>
          </cell>
          <cell r="D214">
            <v>225.02251000000001</v>
          </cell>
          <cell r="E214">
            <v>0</v>
          </cell>
          <cell r="F214">
            <v>21.435009999999998</v>
          </cell>
          <cell r="G214">
            <v>9.2829999999999995</v>
          </cell>
          <cell r="H214">
            <v>-3.6829399999999999</v>
          </cell>
          <cell r="I214">
            <v>0</v>
          </cell>
          <cell r="J214">
            <v>0</v>
          </cell>
          <cell r="K214">
            <v>0</v>
          </cell>
          <cell r="L214">
            <v>14.5175</v>
          </cell>
          <cell r="M214">
            <v>0.64415999999999995</v>
          </cell>
          <cell r="N214">
            <v>0</v>
          </cell>
          <cell r="O214">
            <v>0</v>
          </cell>
          <cell r="P214">
            <v>0</v>
          </cell>
          <cell r="Q214">
            <v>0</v>
          </cell>
          <cell r="R214">
            <v>0</v>
          </cell>
          <cell r="S214">
            <v>1.5</v>
          </cell>
          <cell r="T214">
            <v>0</v>
          </cell>
          <cell r="U214">
            <v>9.2829999999999995</v>
          </cell>
          <cell r="V214">
            <v>0</v>
          </cell>
          <cell r="W214">
            <v>0</v>
          </cell>
          <cell r="X214">
            <v>0</v>
          </cell>
          <cell r="Y214">
            <v>54.104150000000004</v>
          </cell>
          <cell r="Z214">
            <v>0</v>
          </cell>
          <cell r="AA214">
            <v>1.0000000000000001E-5</v>
          </cell>
          <cell r="AB214">
            <v>14.097659999999999</v>
          </cell>
          <cell r="AD214">
            <v>0</v>
          </cell>
          <cell r="AE214">
            <v>0</v>
          </cell>
          <cell r="AG214">
            <v>0</v>
          </cell>
          <cell r="AH214">
            <v>0</v>
          </cell>
          <cell r="AJ214">
            <v>0</v>
          </cell>
        </row>
        <row r="215">
          <cell r="A215" t="str">
            <v>SCI AEP ACTIF 217539082</v>
          </cell>
          <cell r="B215" t="str">
            <v>SCI AEP ACTIF 2175</v>
          </cell>
          <cell r="C215">
            <v>39082</v>
          </cell>
          <cell r="D215">
            <v>235.79646</v>
          </cell>
          <cell r="E215">
            <v>0</v>
          </cell>
          <cell r="F215">
            <v>5.2539199999999999</v>
          </cell>
          <cell r="G215">
            <v>9.5860000000000003</v>
          </cell>
          <cell r="H215">
            <v>7.1159300000000005</v>
          </cell>
          <cell r="I215">
            <v>0</v>
          </cell>
          <cell r="J215">
            <v>0</v>
          </cell>
          <cell r="K215">
            <v>0</v>
          </cell>
          <cell r="L215">
            <v>12.798440000000001</v>
          </cell>
          <cell r="M215">
            <v>0.19400000000000001</v>
          </cell>
          <cell r="N215">
            <v>0</v>
          </cell>
          <cell r="O215">
            <v>7.7290299999999998</v>
          </cell>
          <cell r="P215">
            <v>0</v>
          </cell>
          <cell r="Q215">
            <v>0</v>
          </cell>
          <cell r="R215">
            <v>0</v>
          </cell>
          <cell r="S215">
            <v>1</v>
          </cell>
          <cell r="T215">
            <v>7.3424199999999997</v>
          </cell>
          <cell r="U215">
            <v>9.5860000000000003</v>
          </cell>
          <cell r="V215">
            <v>0</v>
          </cell>
          <cell r="W215">
            <v>0</v>
          </cell>
          <cell r="X215">
            <v>0</v>
          </cell>
          <cell r="Y215">
            <v>54.104150000000004</v>
          </cell>
          <cell r="Z215">
            <v>0</v>
          </cell>
          <cell r="AA215">
            <v>0</v>
          </cell>
          <cell r="AB215">
            <v>4.1501400000000004</v>
          </cell>
          <cell r="AD215">
            <v>0</v>
          </cell>
          <cell r="AE215">
            <v>0</v>
          </cell>
          <cell r="AG215">
            <v>0</v>
          </cell>
          <cell r="AH215">
            <v>0</v>
          </cell>
          <cell r="AJ215">
            <v>0</v>
          </cell>
        </row>
        <row r="216">
          <cell r="A216" t="str">
            <v>SCI AEP ACTIF 217539447</v>
          </cell>
          <cell r="B216" t="str">
            <v>SCI AEP ACTIF 2175</v>
          </cell>
          <cell r="C216">
            <v>39447</v>
          </cell>
          <cell r="D216">
            <v>248.33067000000003</v>
          </cell>
          <cell r="E216">
            <v>0</v>
          </cell>
          <cell r="F216">
            <v>5.5613900000000003</v>
          </cell>
          <cell r="G216">
            <v>9.8729999999999993</v>
          </cell>
          <cell r="H216">
            <v>-6.5338700000000003</v>
          </cell>
          <cell r="I216">
            <v>0</v>
          </cell>
          <cell r="J216">
            <v>0</v>
          </cell>
          <cell r="K216">
            <v>0</v>
          </cell>
          <cell r="L216">
            <v>4.5792799999999998</v>
          </cell>
          <cell r="M216">
            <v>0.18430000000000002</v>
          </cell>
          <cell r="N216">
            <v>0</v>
          </cell>
          <cell r="O216">
            <v>0</v>
          </cell>
          <cell r="P216">
            <v>0</v>
          </cell>
          <cell r="Q216">
            <v>0</v>
          </cell>
          <cell r="R216">
            <v>0</v>
          </cell>
          <cell r="S216">
            <v>2.7</v>
          </cell>
          <cell r="T216">
            <v>6.9276299999999997</v>
          </cell>
          <cell r="U216">
            <v>9.8729999999999993</v>
          </cell>
          <cell r="V216">
            <v>0</v>
          </cell>
          <cell r="W216">
            <v>0</v>
          </cell>
          <cell r="X216">
            <v>0</v>
          </cell>
          <cell r="Y216">
            <v>54.104150000000004</v>
          </cell>
          <cell r="Z216">
            <v>0</v>
          </cell>
          <cell r="AA216">
            <v>1.0000000000000001E-5</v>
          </cell>
          <cell r="AB216">
            <v>0.59582000000000002</v>
          </cell>
          <cell r="AD216">
            <v>0</v>
          </cell>
          <cell r="AE216">
            <v>0</v>
          </cell>
          <cell r="AG216">
            <v>0</v>
          </cell>
          <cell r="AH216">
            <v>0</v>
          </cell>
          <cell r="AJ216">
            <v>0</v>
          </cell>
        </row>
        <row r="217">
          <cell r="A217" t="str">
            <v>SCI AEP ACTIF 2175BUDGET 2007</v>
          </cell>
          <cell r="B217" t="str">
            <v>SCI AEP ACTIF 2175</v>
          </cell>
          <cell r="C217" t="str">
            <v>BUDGET 2007</v>
          </cell>
          <cell r="D217">
            <v>245.358</v>
          </cell>
          <cell r="E217">
            <v>0</v>
          </cell>
          <cell r="F217">
            <v>4.4169999999999998</v>
          </cell>
          <cell r="G217">
            <v>9.7780000000000005</v>
          </cell>
          <cell r="H217">
            <v>0</v>
          </cell>
          <cell r="I217">
            <v>0</v>
          </cell>
          <cell r="J217">
            <v>0</v>
          </cell>
          <cell r="K217">
            <v>0</v>
          </cell>
          <cell r="L217">
            <v>4.2190000000000003</v>
          </cell>
          <cell r="M217">
            <v>0.19800000000000001</v>
          </cell>
          <cell r="N217">
            <v>0</v>
          </cell>
          <cell r="O217">
            <v>0</v>
          </cell>
          <cell r="P217">
            <v>0</v>
          </cell>
          <cell r="Q217">
            <v>0</v>
          </cell>
          <cell r="R217">
            <v>0</v>
          </cell>
          <cell r="S217">
            <v>0</v>
          </cell>
          <cell r="T217">
            <v>0</v>
          </cell>
          <cell r="U217">
            <v>5.3689999999999998</v>
          </cell>
          <cell r="V217">
            <v>0</v>
          </cell>
          <cell r="W217">
            <v>4.4089999999999998</v>
          </cell>
          <cell r="X217">
            <v>0</v>
          </cell>
          <cell r="Y217">
            <v>0</v>
          </cell>
          <cell r="Z217">
            <v>0</v>
          </cell>
          <cell r="AA217">
            <v>0</v>
          </cell>
          <cell r="AB217">
            <v>0</v>
          </cell>
          <cell r="AD217">
            <v>0</v>
          </cell>
          <cell r="AE217">
            <v>0</v>
          </cell>
          <cell r="AG217">
            <v>0</v>
          </cell>
          <cell r="AH217">
            <v>0</v>
          </cell>
          <cell r="AJ217">
            <v>0</v>
          </cell>
        </row>
        <row r="218">
          <cell r="A218" t="str">
            <v>SCI AEP ACTIF 2175BUDGET 2008</v>
          </cell>
          <cell r="B218" t="str">
            <v>SCI AEP ACTIF 2175</v>
          </cell>
          <cell r="C218" t="str">
            <v>BUDGET 2008</v>
          </cell>
          <cell r="D218">
            <v>0</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D218">
            <v>0</v>
          </cell>
          <cell r="AE218">
            <v>0</v>
          </cell>
          <cell r="AG218">
            <v>0</v>
          </cell>
          <cell r="AH218">
            <v>0</v>
          </cell>
          <cell r="AJ218">
            <v>0</v>
          </cell>
        </row>
        <row r="219">
          <cell r="A219" t="str">
            <v>SCI AEP ACTIF 2175BUDGET 2009</v>
          </cell>
          <cell r="B219" t="str">
            <v>SCI AEP ACTIF 2175</v>
          </cell>
          <cell r="C219" t="str">
            <v>BUDGET 2009</v>
          </cell>
          <cell r="D219">
            <v>0</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D219">
            <v>0</v>
          </cell>
          <cell r="AE219">
            <v>0</v>
          </cell>
          <cell r="AG219">
            <v>0</v>
          </cell>
          <cell r="AH219">
            <v>0</v>
          </cell>
          <cell r="AJ219">
            <v>0</v>
          </cell>
        </row>
        <row r="220">
          <cell r="A220" t="str">
            <v>SCI AEP ACTIF 2175BUDGET 2010</v>
          </cell>
          <cell r="B220" t="str">
            <v>SCI AEP ACTIF 2175</v>
          </cell>
          <cell r="C220" t="str">
            <v>BUDGET 2010</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D220">
            <v>0</v>
          </cell>
          <cell r="AE220">
            <v>0</v>
          </cell>
          <cell r="AG220">
            <v>0</v>
          </cell>
          <cell r="AH220">
            <v>0</v>
          </cell>
          <cell r="AJ220">
            <v>0</v>
          </cell>
        </row>
        <row r="221">
          <cell r="A221" t="str">
            <v>SCI AEP ACTIF 2175BUDGET 2011</v>
          </cell>
          <cell r="B221" t="str">
            <v>SCI AEP ACTIF 2175</v>
          </cell>
          <cell r="C221" t="str">
            <v>BUDGET 2011</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D221">
            <v>0</v>
          </cell>
          <cell r="AE221">
            <v>0</v>
          </cell>
          <cell r="AG221">
            <v>0</v>
          </cell>
          <cell r="AH221">
            <v>0</v>
          </cell>
          <cell r="AJ221">
            <v>0</v>
          </cell>
        </row>
        <row r="222">
          <cell r="A222" t="str">
            <v>SCI AEP ACTIF 2175BUDGET 2012</v>
          </cell>
          <cell r="B222" t="str">
            <v>SCI AEP ACTIF 2175</v>
          </cell>
          <cell r="C222" t="str">
            <v>BUDGET 2012</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D222">
            <v>0</v>
          </cell>
          <cell r="AE222">
            <v>0</v>
          </cell>
          <cell r="AG222">
            <v>0</v>
          </cell>
          <cell r="AH222">
            <v>0</v>
          </cell>
          <cell r="AJ222">
            <v>0</v>
          </cell>
        </row>
        <row r="223">
          <cell r="A223" t="str">
            <v>SCI AEP ACTIF 2175BUDGET 2013</v>
          </cell>
          <cell r="B223" t="str">
            <v>SCI AEP ACTIF 2175</v>
          </cell>
          <cell r="C223" t="str">
            <v>BUDGET 2013</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D223">
            <v>0</v>
          </cell>
          <cell r="AE223">
            <v>0</v>
          </cell>
          <cell r="AG223">
            <v>0</v>
          </cell>
          <cell r="AH223">
            <v>0</v>
          </cell>
          <cell r="AJ223">
            <v>0</v>
          </cell>
        </row>
        <row r="224">
          <cell r="A224" t="str">
            <v>SCI AEP ACTIF 2175BUDGET 2014</v>
          </cell>
          <cell r="B224" t="str">
            <v>SCI AEP ACTIF 2175</v>
          </cell>
          <cell r="C224" t="str">
            <v>BUDGET 2014</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D224">
            <v>0</v>
          </cell>
          <cell r="AE224">
            <v>0</v>
          </cell>
          <cell r="AG224">
            <v>0</v>
          </cell>
          <cell r="AH224">
            <v>0</v>
          </cell>
          <cell r="AJ224">
            <v>0</v>
          </cell>
        </row>
        <row r="225">
          <cell r="A225" t="str">
            <v>SCI AEP ACTIF 2175BUDGET 2015</v>
          </cell>
          <cell r="B225" t="str">
            <v>SCI AEP ACTIF 2175</v>
          </cell>
          <cell r="C225" t="str">
            <v>BUDGET 2015</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D225">
            <v>0</v>
          </cell>
          <cell r="AE225">
            <v>0</v>
          </cell>
          <cell r="AG225">
            <v>0</v>
          </cell>
          <cell r="AH225">
            <v>0</v>
          </cell>
          <cell r="AJ225">
            <v>0</v>
          </cell>
        </row>
        <row r="226">
          <cell r="A226" t="str">
            <v>SCI AEP ACTIF 2175BUDGET 2016</v>
          </cell>
          <cell r="B226" t="str">
            <v>SCI AEP ACTIF 2175</v>
          </cell>
          <cell r="C226" t="str">
            <v>BUDGET 2016</v>
          </cell>
          <cell r="D226">
            <v>0</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D226">
            <v>0</v>
          </cell>
          <cell r="AE226">
            <v>0</v>
          </cell>
          <cell r="AG226">
            <v>0</v>
          </cell>
          <cell r="AH226">
            <v>0</v>
          </cell>
          <cell r="AJ226">
            <v>0</v>
          </cell>
        </row>
        <row r="227">
          <cell r="A227" t="str">
            <v>SCI AEP ACTIF 2175BUDGET 2017</v>
          </cell>
          <cell r="B227" t="str">
            <v>SCI AEP ACTIF 2175</v>
          </cell>
          <cell r="C227" t="str">
            <v>BUDGET 2017</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D227">
            <v>0</v>
          </cell>
          <cell r="AE227">
            <v>0</v>
          </cell>
          <cell r="AG227">
            <v>0</v>
          </cell>
          <cell r="AH227">
            <v>0</v>
          </cell>
          <cell r="AJ227">
            <v>0</v>
          </cell>
        </row>
        <row r="228">
          <cell r="A228" t="str">
            <v>SCI AEP ACTIF 217738717</v>
          </cell>
          <cell r="B228" t="str">
            <v>SCI AEP ACTIF 2177</v>
          </cell>
          <cell r="C228">
            <v>38717</v>
          </cell>
          <cell r="D228">
            <v>478.34213</v>
          </cell>
          <cell r="E228">
            <v>4.31731</v>
          </cell>
          <cell r="F228">
            <v>208.24105000000003</v>
          </cell>
          <cell r="G228">
            <v>77.728999999999999</v>
          </cell>
          <cell r="H228">
            <v>-35.608429999999998</v>
          </cell>
          <cell r="I228">
            <v>0</v>
          </cell>
          <cell r="J228">
            <v>0</v>
          </cell>
          <cell r="K228">
            <v>0</v>
          </cell>
          <cell r="L228">
            <v>177.31021999999996</v>
          </cell>
          <cell r="M228">
            <v>2.2791399999999999</v>
          </cell>
          <cell r="N228">
            <v>0</v>
          </cell>
          <cell r="O228">
            <v>0</v>
          </cell>
          <cell r="P228">
            <v>0</v>
          </cell>
          <cell r="Q228">
            <v>0</v>
          </cell>
          <cell r="R228">
            <v>0</v>
          </cell>
          <cell r="S228">
            <v>6.8688200000000004</v>
          </cell>
          <cell r="T228">
            <v>2.17211</v>
          </cell>
          <cell r="U228">
            <v>59.354999999999997</v>
          </cell>
          <cell r="V228">
            <v>18.373999999999999</v>
          </cell>
          <cell r="W228">
            <v>0</v>
          </cell>
          <cell r="X228">
            <v>0</v>
          </cell>
          <cell r="Y228">
            <v>181.70367999999999</v>
          </cell>
          <cell r="Z228">
            <v>0</v>
          </cell>
          <cell r="AA228">
            <v>0</v>
          </cell>
          <cell r="AB228">
            <v>95.698639999999997</v>
          </cell>
          <cell r="AD228">
            <v>0</v>
          </cell>
          <cell r="AE228">
            <v>0</v>
          </cell>
          <cell r="AG228">
            <v>0</v>
          </cell>
          <cell r="AH228">
            <v>0</v>
          </cell>
          <cell r="AJ228">
            <v>0</v>
          </cell>
        </row>
        <row r="229">
          <cell r="A229" t="str">
            <v>SCI AEP ACTIF 217739082</v>
          </cell>
          <cell r="B229" t="str">
            <v>SCI AEP ACTIF 2177</v>
          </cell>
          <cell r="C229">
            <v>39082</v>
          </cell>
          <cell r="D229">
            <v>410.05892</v>
          </cell>
          <cell r="E229">
            <v>0</v>
          </cell>
          <cell r="F229">
            <v>355.69378999999998</v>
          </cell>
          <cell r="G229">
            <v>67.14233999999999</v>
          </cell>
          <cell r="H229">
            <v>34.874559999999995</v>
          </cell>
          <cell r="I229">
            <v>0</v>
          </cell>
          <cell r="J229">
            <v>0</v>
          </cell>
          <cell r="K229">
            <v>0</v>
          </cell>
          <cell r="L229">
            <v>355.91677000000004</v>
          </cell>
          <cell r="M229">
            <v>25.703340000000001</v>
          </cell>
          <cell r="N229">
            <v>0</v>
          </cell>
          <cell r="O229">
            <v>18.766169999999999</v>
          </cell>
          <cell r="P229">
            <v>0</v>
          </cell>
          <cell r="Q229">
            <v>0</v>
          </cell>
          <cell r="R229">
            <v>0</v>
          </cell>
          <cell r="S229">
            <v>2.6197300000000001</v>
          </cell>
          <cell r="T229">
            <v>0</v>
          </cell>
          <cell r="U229">
            <v>64.141000000000005</v>
          </cell>
          <cell r="V229">
            <v>18.373999999999999</v>
          </cell>
          <cell r="W229">
            <v>0</v>
          </cell>
          <cell r="X229">
            <v>0</v>
          </cell>
          <cell r="Y229">
            <v>181.70367999999999</v>
          </cell>
          <cell r="Z229">
            <v>87.210800000000006</v>
          </cell>
          <cell r="AA229">
            <v>0</v>
          </cell>
          <cell r="AB229">
            <v>476.14297999999997</v>
          </cell>
          <cell r="AD229">
            <v>0</v>
          </cell>
          <cell r="AE229">
            <v>0</v>
          </cell>
          <cell r="AG229">
            <v>0</v>
          </cell>
          <cell r="AH229">
            <v>0</v>
          </cell>
          <cell r="AJ229">
            <v>0</v>
          </cell>
        </row>
        <row r="230">
          <cell r="A230" t="str">
            <v>SCI AEP ACTIF 217739447</v>
          </cell>
          <cell r="B230" t="str">
            <v>SCI AEP ACTIF 2177</v>
          </cell>
          <cell r="C230">
            <v>39447</v>
          </cell>
          <cell r="D230">
            <v>210.94251</v>
          </cell>
          <cell r="E230">
            <v>1.0000000000000001E-5</v>
          </cell>
          <cell r="F230">
            <v>299.02780999999999</v>
          </cell>
          <cell r="G230">
            <v>54.457999999999998</v>
          </cell>
          <cell r="H230">
            <v>27.277709999999999</v>
          </cell>
          <cell r="I230">
            <v>0</v>
          </cell>
          <cell r="J230">
            <v>0</v>
          </cell>
          <cell r="K230">
            <v>0</v>
          </cell>
          <cell r="L230">
            <v>229.24258</v>
          </cell>
          <cell r="M230">
            <v>9.7756100000000004</v>
          </cell>
          <cell r="N230">
            <v>0</v>
          </cell>
          <cell r="O230">
            <v>0</v>
          </cell>
          <cell r="P230">
            <v>0</v>
          </cell>
          <cell r="Q230">
            <v>0</v>
          </cell>
          <cell r="R230">
            <v>0</v>
          </cell>
          <cell r="S230">
            <v>17.116849999999999</v>
          </cell>
          <cell r="T230">
            <v>0.12593000000000001</v>
          </cell>
          <cell r="U230">
            <v>63.140999999999998</v>
          </cell>
          <cell r="V230">
            <v>18.373999999999999</v>
          </cell>
          <cell r="W230">
            <v>0</v>
          </cell>
          <cell r="X230">
            <v>0</v>
          </cell>
          <cell r="Y230">
            <v>191.42231000000001</v>
          </cell>
          <cell r="Z230">
            <v>14.50484</v>
          </cell>
          <cell r="AA230">
            <v>0</v>
          </cell>
          <cell r="AB230">
            <v>804.99257</v>
          </cell>
          <cell r="AD230">
            <v>0</v>
          </cell>
          <cell r="AE230">
            <v>0</v>
          </cell>
          <cell r="AG230">
            <v>0</v>
          </cell>
          <cell r="AH230">
            <v>462.94914</v>
          </cell>
          <cell r="AJ230">
            <v>0</v>
          </cell>
        </row>
        <row r="231">
          <cell r="A231" t="str">
            <v>SCI AEP ACTIF 2177BUDGET 2007</v>
          </cell>
          <cell r="B231" t="str">
            <v>SCI AEP ACTIF 2177</v>
          </cell>
          <cell r="C231" t="str">
            <v>BUDGET 2007</v>
          </cell>
          <cell r="D231">
            <v>380.41199999999998</v>
          </cell>
          <cell r="E231">
            <v>0</v>
          </cell>
          <cell r="F231">
            <v>182.74600000000001</v>
          </cell>
          <cell r="G231">
            <v>58.302999999999997</v>
          </cell>
          <cell r="H231">
            <v>0</v>
          </cell>
          <cell r="I231">
            <v>0</v>
          </cell>
          <cell r="J231">
            <v>0</v>
          </cell>
          <cell r="K231">
            <v>320</v>
          </cell>
          <cell r="L231">
            <v>239.88499999999999</v>
          </cell>
          <cell r="M231">
            <v>0.7</v>
          </cell>
          <cell r="N231">
            <v>0</v>
          </cell>
          <cell r="O231">
            <v>0</v>
          </cell>
          <cell r="P231">
            <v>0</v>
          </cell>
          <cell r="Q231">
            <v>0</v>
          </cell>
          <cell r="R231">
            <v>1.8879999999999999</v>
          </cell>
          <cell r="S231">
            <v>0</v>
          </cell>
          <cell r="T231">
            <v>0</v>
          </cell>
          <cell r="U231">
            <v>39.180999999999997</v>
          </cell>
          <cell r="V231">
            <v>18.373999999999999</v>
          </cell>
          <cell r="W231">
            <v>26.884</v>
          </cell>
          <cell r="X231">
            <v>0</v>
          </cell>
          <cell r="Y231">
            <v>0</v>
          </cell>
          <cell r="Z231">
            <v>0</v>
          </cell>
          <cell r="AA231">
            <v>107.241</v>
          </cell>
          <cell r="AB231">
            <v>437.74700000000001</v>
          </cell>
          <cell r="AD231">
            <v>0</v>
          </cell>
          <cell r="AE231">
            <v>0</v>
          </cell>
          <cell r="AG231">
            <v>0</v>
          </cell>
          <cell r="AH231">
            <v>0</v>
          </cell>
          <cell r="AJ231">
            <v>0</v>
          </cell>
        </row>
        <row r="232">
          <cell r="A232" t="str">
            <v>SCI AEP ACTIF 2177BUDGET 2008</v>
          </cell>
          <cell r="B232" t="str">
            <v>SCI AEP ACTIF 2177</v>
          </cell>
          <cell r="C232" t="str">
            <v>BUDGET 2008</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D232">
            <v>0</v>
          </cell>
          <cell r="AE232">
            <v>0</v>
          </cell>
          <cell r="AG232">
            <v>0</v>
          </cell>
          <cell r="AH232">
            <v>0</v>
          </cell>
          <cell r="AJ232">
            <v>0</v>
          </cell>
        </row>
        <row r="233">
          <cell r="A233" t="str">
            <v>SCI AEP ACTIF 2177BUDGET 2009</v>
          </cell>
          <cell r="B233" t="str">
            <v>SCI AEP ACTIF 2177</v>
          </cell>
          <cell r="C233" t="str">
            <v>BUDGET 2009</v>
          </cell>
          <cell r="D233">
            <v>0</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D233">
            <v>0</v>
          </cell>
          <cell r="AE233">
            <v>0</v>
          </cell>
          <cell r="AG233">
            <v>0</v>
          </cell>
          <cell r="AH233">
            <v>0</v>
          </cell>
          <cell r="AJ233">
            <v>0</v>
          </cell>
        </row>
        <row r="234">
          <cell r="A234" t="str">
            <v>SCI AEP ACTIF 2177BUDGET 2010</v>
          </cell>
          <cell r="B234" t="str">
            <v>SCI AEP ACTIF 2177</v>
          </cell>
          <cell r="C234" t="str">
            <v>BUDGET 2010</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D234">
            <v>0</v>
          </cell>
          <cell r="AE234">
            <v>0</v>
          </cell>
          <cell r="AG234">
            <v>0</v>
          </cell>
          <cell r="AH234">
            <v>0</v>
          </cell>
          <cell r="AJ234">
            <v>0</v>
          </cell>
        </row>
        <row r="235">
          <cell r="A235" t="str">
            <v>SCI AEP ACTIF 2177BUDGET 2011</v>
          </cell>
          <cell r="B235" t="str">
            <v>SCI AEP ACTIF 2177</v>
          </cell>
          <cell r="C235" t="str">
            <v>BUDGET 2011</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D235">
            <v>0</v>
          </cell>
          <cell r="AE235">
            <v>0</v>
          </cell>
          <cell r="AG235">
            <v>0</v>
          </cell>
          <cell r="AH235">
            <v>0</v>
          </cell>
          <cell r="AJ235">
            <v>0</v>
          </cell>
        </row>
        <row r="236">
          <cell r="A236" t="str">
            <v>SCI AEP ACTIF 2177BUDGET 2012</v>
          </cell>
          <cell r="B236" t="str">
            <v>SCI AEP ACTIF 2177</v>
          </cell>
          <cell r="C236" t="str">
            <v>BUDGET 2012</v>
          </cell>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D236">
            <v>0</v>
          </cell>
          <cell r="AE236">
            <v>0</v>
          </cell>
          <cell r="AG236">
            <v>0</v>
          </cell>
          <cell r="AH236">
            <v>0</v>
          </cell>
          <cell r="AJ236">
            <v>0</v>
          </cell>
        </row>
        <row r="237">
          <cell r="A237" t="str">
            <v>SCI AEP ACTIF 2177BUDGET 2013</v>
          </cell>
          <cell r="B237" t="str">
            <v>SCI AEP ACTIF 2177</v>
          </cell>
          <cell r="C237" t="str">
            <v>BUDGET 2013</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D237">
            <v>0</v>
          </cell>
          <cell r="AE237">
            <v>0</v>
          </cell>
          <cell r="AG237">
            <v>0</v>
          </cell>
          <cell r="AH237">
            <v>0</v>
          </cell>
          <cell r="AJ237">
            <v>0</v>
          </cell>
        </row>
        <row r="238">
          <cell r="A238" t="str">
            <v>SCI AEP ACTIF 2177BUDGET 2014</v>
          </cell>
          <cell r="B238" t="str">
            <v>SCI AEP ACTIF 2177</v>
          </cell>
          <cell r="C238" t="str">
            <v>BUDGET 2014</v>
          </cell>
          <cell r="D238">
            <v>0</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D238">
            <v>0</v>
          </cell>
          <cell r="AE238">
            <v>0</v>
          </cell>
          <cell r="AG238">
            <v>0</v>
          </cell>
          <cell r="AH238">
            <v>0</v>
          </cell>
          <cell r="AJ238">
            <v>0</v>
          </cell>
        </row>
        <row r="239">
          <cell r="A239" t="str">
            <v>SCI AEP ACTIF 2177BUDGET 2015</v>
          </cell>
          <cell r="B239" t="str">
            <v>SCI AEP ACTIF 2177</v>
          </cell>
          <cell r="C239" t="str">
            <v>BUDGET 2015</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D239">
            <v>0</v>
          </cell>
          <cell r="AE239">
            <v>0</v>
          </cell>
          <cell r="AG239">
            <v>0</v>
          </cell>
          <cell r="AH239">
            <v>0</v>
          </cell>
          <cell r="AJ239">
            <v>0</v>
          </cell>
        </row>
        <row r="240">
          <cell r="A240" t="str">
            <v>SCI AEP ACTIF 2177BUDGET 2016</v>
          </cell>
          <cell r="B240" t="str">
            <v>SCI AEP ACTIF 2177</v>
          </cell>
          <cell r="C240" t="str">
            <v>BUDGET 2016</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D240">
            <v>0</v>
          </cell>
          <cell r="AE240">
            <v>0</v>
          </cell>
          <cell r="AG240">
            <v>0</v>
          </cell>
          <cell r="AH240">
            <v>0</v>
          </cell>
          <cell r="AJ240">
            <v>0</v>
          </cell>
        </row>
        <row r="241">
          <cell r="A241" t="str">
            <v>SCI AEP ACTIF 2177BUDGET 2017</v>
          </cell>
          <cell r="B241" t="str">
            <v>SCI AEP ACTIF 2177</v>
          </cell>
          <cell r="C241" t="str">
            <v>BUDGET 2017</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D241">
            <v>0</v>
          </cell>
          <cell r="AE241">
            <v>0</v>
          </cell>
          <cell r="AG241">
            <v>0</v>
          </cell>
          <cell r="AH241">
            <v>0</v>
          </cell>
          <cell r="AJ241">
            <v>0</v>
          </cell>
        </row>
        <row r="242">
          <cell r="A242" t="str">
            <v>SCI AEP ACTIF 217838717</v>
          </cell>
          <cell r="B242" t="str">
            <v>SCI AEP ACTIF 2178</v>
          </cell>
          <cell r="C242">
            <v>38717</v>
          </cell>
          <cell r="D242">
            <v>1166.1274300000002</v>
          </cell>
          <cell r="E242">
            <v>0.33879999999999999</v>
          </cell>
          <cell r="F242">
            <v>78.422690000000003</v>
          </cell>
          <cell r="G242">
            <v>120.288</v>
          </cell>
          <cell r="H242">
            <v>452.29060999999996</v>
          </cell>
          <cell r="I242">
            <v>0</v>
          </cell>
          <cell r="J242">
            <v>0</v>
          </cell>
          <cell r="K242">
            <v>0</v>
          </cell>
          <cell r="L242">
            <v>483.43448000000006</v>
          </cell>
          <cell r="M242">
            <v>5.3742799999999997</v>
          </cell>
          <cell r="N242">
            <v>0</v>
          </cell>
          <cell r="O242">
            <v>0</v>
          </cell>
          <cell r="P242">
            <v>0</v>
          </cell>
          <cell r="Q242">
            <v>0</v>
          </cell>
          <cell r="R242">
            <v>0</v>
          </cell>
          <cell r="S242">
            <v>6.3620000000000001</v>
          </cell>
          <cell r="T242">
            <v>19.026439999999997</v>
          </cell>
          <cell r="U242">
            <v>75.427000000000007</v>
          </cell>
          <cell r="V242">
            <v>44.860999999999997</v>
          </cell>
          <cell r="W242">
            <v>0</v>
          </cell>
          <cell r="X242">
            <v>0</v>
          </cell>
          <cell r="Y242">
            <v>376.07777000000004</v>
          </cell>
          <cell r="Z242">
            <v>0</v>
          </cell>
          <cell r="AA242">
            <v>0.12182999999999999</v>
          </cell>
          <cell r="AB242">
            <v>2.60283</v>
          </cell>
          <cell r="AD242">
            <v>0</v>
          </cell>
          <cell r="AE242">
            <v>0</v>
          </cell>
          <cell r="AG242">
            <v>0</v>
          </cell>
          <cell r="AH242">
            <v>0</v>
          </cell>
          <cell r="AJ242">
            <v>0</v>
          </cell>
        </row>
        <row r="243">
          <cell r="A243" t="str">
            <v>SCI AEP ACTIF 217839082</v>
          </cell>
          <cell r="B243" t="str">
            <v>SCI AEP ACTIF 2178</v>
          </cell>
          <cell r="C243">
            <v>39082</v>
          </cell>
          <cell r="D243">
            <v>1046.8949299999999</v>
          </cell>
          <cell r="E243">
            <v>0</v>
          </cell>
          <cell r="F243">
            <v>105.98569000000001</v>
          </cell>
          <cell r="G243">
            <v>116.81698</v>
          </cell>
          <cell r="H243">
            <v>67.720230000000001</v>
          </cell>
          <cell r="I243">
            <v>0</v>
          </cell>
          <cell r="J243">
            <v>0</v>
          </cell>
          <cell r="K243">
            <v>0</v>
          </cell>
          <cell r="L243">
            <v>112.61287000000002</v>
          </cell>
          <cell r="M243">
            <v>2.6995999999999998</v>
          </cell>
          <cell r="N243">
            <v>0</v>
          </cell>
          <cell r="O243">
            <v>34.154360000000004</v>
          </cell>
          <cell r="P243">
            <v>0</v>
          </cell>
          <cell r="Q243">
            <v>0</v>
          </cell>
          <cell r="R243">
            <v>0</v>
          </cell>
          <cell r="S243">
            <v>21.655649999999998</v>
          </cell>
          <cell r="T243">
            <v>0</v>
          </cell>
          <cell r="U243">
            <v>78.710999999999999</v>
          </cell>
          <cell r="V243">
            <v>44.860999999999997</v>
          </cell>
          <cell r="W243">
            <v>0</v>
          </cell>
          <cell r="X243">
            <v>0</v>
          </cell>
          <cell r="Y243">
            <v>376.07777000000004</v>
          </cell>
          <cell r="Z243">
            <v>0</v>
          </cell>
          <cell r="AA243">
            <v>-1.64E-3</v>
          </cell>
          <cell r="AB243">
            <v>20.884139999999999</v>
          </cell>
          <cell r="AD243">
            <v>0</v>
          </cell>
          <cell r="AE243">
            <v>0</v>
          </cell>
          <cell r="AG243">
            <v>0</v>
          </cell>
          <cell r="AH243">
            <v>0</v>
          </cell>
          <cell r="AJ243">
            <v>0</v>
          </cell>
        </row>
        <row r="244">
          <cell r="A244" t="str">
            <v>SCI AEP ACTIF 217839447</v>
          </cell>
          <cell r="B244" t="str">
            <v>SCI AEP ACTIF 2178</v>
          </cell>
          <cell r="C244">
            <v>39447</v>
          </cell>
          <cell r="D244">
            <v>1072.35672</v>
          </cell>
          <cell r="E244">
            <v>1.0000000000000001E-5</v>
          </cell>
          <cell r="F244">
            <v>102.58638000000001</v>
          </cell>
          <cell r="G244">
            <v>112.4457</v>
          </cell>
          <cell r="H244">
            <v>11.70256</v>
          </cell>
          <cell r="I244">
            <v>0</v>
          </cell>
          <cell r="J244">
            <v>0</v>
          </cell>
          <cell r="K244">
            <v>0</v>
          </cell>
          <cell r="L244">
            <v>77.96005000000001</v>
          </cell>
          <cell r="M244">
            <v>2.5804999999999998</v>
          </cell>
          <cell r="N244">
            <v>0</v>
          </cell>
          <cell r="O244">
            <v>11.257190000000001</v>
          </cell>
          <cell r="P244">
            <v>0</v>
          </cell>
          <cell r="Q244">
            <v>0</v>
          </cell>
          <cell r="R244">
            <v>0</v>
          </cell>
          <cell r="S244">
            <v>18.085000000000001</v>
          </cell>
          <cell r="T244">
            <v>0</v>
          </cell>
          <cell r="U244">
            <v>81.03</v>
          </cell>
          <cell r="V244">
            <v>44.860999999999997</v>
          </cell>
          <cell r="W244">
            <v>0</v>
          </cell>
          <cell r="X244">
            <v>0</v>
          </cell>
          <cell r="Y244">
            <v>376.07777000000004</v>
          </cell>
          <cell r="Z244">
            <v>199.06558000000001</v>
          </cell>
          <cell r="AA244">
            <v>0</v>
          </cell>
          <cell r="AB244">
            <v>0</v>
          </cell>
          <cell r="AD244">
            <v>0</v>
          </cell>
          <cell r="AE244">
            <v>0</v>
          </cell>
          <cell r="AG244">
            <v>0</v>
          </cell>
          <cell r="AH244">
            <v>0</v>
          </cell>
          <cell r="AJ244">
            <v>0</v>
          </cell>
        </row>
        <row r="245">
          <cell r="A245" t="str">
            <v>SCI AEP ACTIF 2178BUDGET 2007</v>
          </cell>
          <cell r="B245" t="str">
            <v>SCI AEP ACTIF 2178</v>
          </cell>
          <cell r="C245" t="str">
            <v>BUDGET 2007</v>
          </cell>
          <cell r="D245">
            <v>1116.807</v>
          </cell>
          <cell r="E245">
            <v>0</v>
          </cell>
          <cell r="F245">
            <v>137.63900000000001</v>
          </cell>
          <cell r="G245">
            <v>101.42400000000001</v>
          </cell>
          <cell r="H245">
            <v>0</v>
          </cell>
          <cell r="I245">
            <v>0</v>
          </cell>
          <cell r="J245">
            <v>0</v>
          </cell>
          <cell r="K245">
            <v>0</v>
          </cell>
          <cell r="L245">
            <v>98.343999999999994</v>
          </cell>
          <cell r="M245">
            <v>2.754</v>
          </cell>
          <cell r="N245">
            <v>20.265000000000001</v>
          </cell>
          <cell r="O245">
            <v>0</v>
          </cell>
          <cell r="P245">
            <v>0</v>
          </cell>
          <cell r="Q245">
            <v>31.004999999999999</v>
          </cell>
          <cell r="R245">
            <v>0</v>
          </cell>
          <cell r="S245">
            <v>0</v>
          </cell>
          <cell r="T245">
            <v>0</v>
          </cell>
          <cell r="U245">
            <v>59.606999999999999</v>
          </cell>
          <cell r="V245">
            <v>44.860999999999997</v>
          </cell>
          <cell r="W245">
            <v>20.405999999999999</v>
          </cell>
          <cell r="X245">
            <v>0</v>
          </cell>
          <cell r="Y245">
            <v>0</v>
          </cell>
          <cell r="Z245">
            <v>0</v>
          </cell>
          <cell r="AA245">
            <v>0</v>
          </cell>
          <cell r="AB245">
            <v>0</v>
          </cell>
          <cell r="AD245">
            <v>0</v>
          </cell>
          <cell r="AE245">
            <v>0</v>
          </cell>
          <cell r="AG245">
            <v>0</v>
          </cell>
          <cell r="AH245">
            <v>0</v>
          </cell>
          <cell r="AJ245">
            <v>0</v>
          </cell>
        </row>
        <row r="246">
          <cell r="A246" t="str">
            <v>SCI AEP ACTIF 2178BUDGET 2008</v>
          </cell>
          <cell r="B246" t="str">
            <v>SCI AEP ACTIF 2178</v>
          </cell>
          <cell r="C246" t="str">
            <v>BUDGET 2008</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D246">
            <v>0</v>
          </cell>
          <cell r="AE246">
            <v>0</v>
          </cell>
          <cell r="AG246">
            <v>0</v>
          </cell>
          <cell r="AH246">
            <v>0</v>
          </cell>
          <cell r="AJ246">
            <v>0</v>
          </cell>
        </row>
        <row r="247">
          <cell r="A247" t="str">
            <v>SCI AEP ACTIF 2178BUDGET 2009</v>
          </cell>
          <cell r="B247" t="str">
            <v>SCI AEP ACTIF 2178</v>
          </cell>
          <cell r="C247" t="str">
            <v>BUDGET 2009</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D247">
            <v>0</v>
          </cell>
          <cell r="AE247">
            <v>0</v>
          </cell>
          <cell r="AG247">
            <v>0</v>
          </cell>
          <cell r="AH247">
            <v>0</v>
          </cell>
          <cell r="AJ247">
            <v>0</v>
          </cell>
        </row>
        <row r="248">
          <cell r="A248" t="str">
            <v>SCI AEP ACTIF 2178BUDGET 2010</v>
          </cell>
          <cell r="B248" t="str">
            <v>SCI AEP ACTIF 2178</v>
          </cell>
          <cell r="C248" t="str">
            <v>BUDGET 2010</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D248">
            <v>0</v>
          </cell>
          <cell r="AE248">
            <v>0</v>
          </cell>
          <cell r="AG248">
            <v>0</v>
          </cell>
          <cell r="AH248">
            <v>0</v>
          </cell>
          <cell r="AJ248">
            <v>0</v>
          </cell>
        </row>
        <row r="249">
          <cell r="A249" t="str">
            <v>SCI AEP ACTIF 2178BUDGET 2011</v>
          </cell>
          <cell r="B249" t="str">
            <v>SCI AEP ACTIF 2178</v>
          </cell>
          <cell r="C249" t="str">
            <v>BUDGET 2011</v>
          </cell>
          <cell r="D249">
            <v>0</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D249">
            <v>0</v>
          </cell>
          <cell r="AE249">
            <v>0</v>
          </cell>
          <cell r="AG249">
            <v>0</v>
          </cell>
          <cell r="AH249">
            <v>0</v>
          </cell>
          <cell r="AJ249">
            <v>0</v>
          </cell>
        </row>
        <row r="250">
          <cell r="A250" t="str">
            <v>SCI AEP ACTIF 2178BUDGET 2012</v>
          </cell>
          <cell r="B250" t="str">
            <v>SCI AEP ACTIF 2178</v>
          </cell>
          <cell r="C250" t="str">
            <v>BUDGET 2012</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D250">
            <v>0</v>
          </cell>
          <cell r="AE250">
            <v>0</v>
          </cell>
          <cell r="AG250">
            <v>0</v>
          </cell>
          <cell r="AH250">
            <v>0</v>
          </cell>
          <cell r="AJ250">
            <v>0</v>
          </cell>
        </row>
        <row r="251">
          <cell r="A251" t="str">
            <v>SCI AEP ACTIF 2178BUDGET 2013</v>
          </cell>
          <cell r="B251" t="str">
            <v>SCI AEP ACTIF 2178</v>
          </cell>
          <cell r="C251" t="str">
            <v>BUDGET 2013</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D251">
            <v>0</v>
          </cell>
          <cell r="AE251">
            <v>0</v>
          </cell>
          <cell r="AG251">
            <v>0</v>
          </cell>
          <cell r="AH251">
            <v>0</v>
          </cell>
          <cell r="AJ251">
            <v>0</v>
          </cell>
        </row>
        <row r="252">
          <cell r="A252" t="str">
            <v>SCI AEP ACTIF 2178BUDGET 2014</v>
          </cell>
          <cell r="B252" t="str">
            <v>SCI AEP ACTIF 2178</v>
          </cell>
          <cell r="C252" t="str">
            <v>BUDGET 2014</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D252">
            <v>0</v>
          </cell>
          <cell r="AE252">
            <v>0</v>
          </cell>
          <cell r="AG252">
            <v>0</v>
          </cell>
          <cell r="AH252">
            <v>0</v>
          </cell>
          <cell r="AJ252">
            <v>0</v>
          </cell>
        </row>
        <row r="253">
          <cell r="A253" t="str">
            <v>SCI AEP ACTIF 2178BUDGET 2015</v>
          </cell>
          <cell r="B253" t="str">
            <v>SCI AEP ACTIF 2178</v>
          </cell>
          <cell r="C253" t="str">
            <v>BUDGET 2015</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D253">
            <v>0</v>
          </cell>
          <cell r="AE253">
            <v>0</v>
          </cell>
          <cell r="AG253">
            <v>0</v>
          </cell>
          <cell r="AH253">
            <v>0</v>
          </cell>
          <cell r="AJ253">
            <v>0</v>
          </cell>
        </row>
        <row r="254">
          <cell r="A254" t="str">
            <v>SCI AEP ACTIF 2178BUDGET 2016</v>
          </cell>
          <cell r="B254" t="str">
            <v>SCI AEP ACTIF 2178</v>
          </cell>
          <cell r="C254" t="str">
            <v>BUDGET 2016</v>
          </cell>
          <cell r="D254">
            <v>0</v>
          </cell>
          <cell r="E254">
            <v>0</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D254">
            <v>0</v>
          </cell>
          <cell r="AE254">
            <v>0</v>
          </cell>
          <cell r="AG254">
            <v>0</v>
          </cell>
          <cell r="AH254">
            <v>0</v>
          </cell>
          <cell r="AJ254">
            <v>0</v>
          </cell>
        </row>
        <row r="255">
          <cell r="A255" t="str">
            <v>SCI AEP ACTIF 2178BUDGET 2017</v>
          </cell>
          <cell r="B255" t="str">
            <v>SCI AEP ACTIF 2178</v>
          </cell>
          <cell r="C255" t="str">
            <v>BUDGET 2017</v>
          </cell>
          <cell r="D255">
            <v>0</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D255">
            <v>0</v>
          </cell>
          <cell r="AE255">
            <v>0</v>
          </cell>
          <cell r="AG255">
            <v>0</v>
          </cell>
          <cell r="AH255">
            <v>0</v>
          </cell>
          <cell r="AJ255">
            <v>0</v>
          </cell>
        </row>
        <row r="256">
          <cell r="A256" t="str">
            <v>SCI AEP ACTIF 273738717</v>
          </cell>
          <cell r="B256" t="str">
            <v>SCI AEP ACTIF 2737</v>
          </cell>
          <cell r="C256">
            <v>38717</v>
          </cell>
          <cell r="D256">
            <v>2019.8102699999999</v>
          </cell>
          <cell r="E256">
            <v>5.0000000000000002E-5</v>
          </cell>
          <cell r="F256">
            <v>497.34165000000002</v>
          </cell>
          <cell r="G256">
            <v>202.36312000000001</v>
          </cell>
          <cell r="H256">
            <v>55.590879999999999</v>
          </cell>
          <cell r="I256">
            <v>0</v>
          </cell>
          <cell r="J256">
            <v>2.7789299999999999</v>
          </cell>
          <cell r="K256">
            <v>0</v>
          </cell>
          <cell r="L256">
            <v>561.20212000000004</v>
          </cell>
          <cell r="M256">
            <v>3.3112499999999998</v>
          </cell>
          <cell r="N256">
            <v>162.23257000000001</v>
          </cell>
          <cell r="O256">
            <v>0</v>
          </cell>
          <cell r="P256">
            <v>0</v>
          </cell>
          <cell r="Q256">
            <v>0</v>
          </cell>
          <cell r="R256">
            <v>0</v>
          </cell>
          <cell r="S256">
            <v>-15.308459999999998</v>
          </cell>
          <cell r="T256">
            <v>9.4560000000000005E-2</v>
          </cell>
          <cell r="U256">
            <v>268.79617000000002</v>
          </cell>
          <cell r="V256">
            <v>0</v>
          </cell>
          <cell r="W256">
            <v>0</v>
          </cell>
          <cell r="X256">
            <v>0</v>
          </cell>
          <cell r="Y256">
            <v>485.35991999999999</v>
          </cell>
          <cell r="Z256">
            <v>0</v>
          </cell>
          <cell r="AA256">
            <v>2.7792999999999997</v>
          </cell>
          <cell r="AB256">
            <v>18.337479999999999</v>
          </cell>
          <cell r="AD256">
            <v>0</v>
          </cell>
          <cell r="AE256">
            <v>0</v>
          </cell>
          <cell r="AG256">
            <v>0</v>
          </cell>
          <cell r="AH256">
            <v>0</v>
          </cell>
          <cell r="AJ256">
            <v>0</v>
          </cell>
        </row>
        <row r="257">
          <cell r="A257" t="str">
            <v>SCI AEP ACTIF 273739082</v>
          </cell>
          <cell r="B257" t="str">
            <v>SCI AEP ACTIF 2737</v>
          </cell>
          <cell r="C257">
            <v>39082</v>
          </cell>
          <cell r="D257">
            <v>2117.6288300000001</v>
          </cell>
          <cell r="E257">
            <v>1.40435</v>
          </cell>
          <cell r="F257">
            <v>585.29852000000005</v>
          </cell>
          <cell r="G257">
            <v>218.57757999999998</v>
          </cell>
          <cell r="H257">
            <v>-50.540239999999997</v>
          </cell>
          <cell r="I257">
            <v>0</v>
          </cell>
          <cell r="J257">
            <v>0</v>
          </cell>
          <cell r="K257">
            <v>0</v>
          </cell>
          <cell r="L257">
            <v>529.19126000000006</v>
          </cell>
          <cell r="M257">
            <v>2.6614100000000001</v>
          </cell>
          <cell r="N257">
            <v>168.58070000000001</v>
          </cell>
          <cell r="O257">
            <v>40.133839999999999</v>
          </cell>
          <cell r="P257">
            <v>0</v>
          </cell>
          <cell r="Q257">
            <v>0</v>
          </cell>
          <cell r="R257">
            <v>0</v>
          </cell>
          <cell r="S257">
            <v>2.9125000000000001</v>
          </cell>
          <cell r="T257">
            <v>13.909509999999999</v>
          </cell>
          <cell r="U257">
            <v>203.81925000000001</v>
          </cell>
          <cell r="V257">
            <v>0</v>
          </cell>
          <cell r="W257">
            <v>0</v>
          </cell>
          <cell r="X257">
            <v>0</v>
          </cell>
          <cell r="Y257">
            <v>487.89816000000002</v>
          </cell>
          <cell r="Z257">
            <v>4.1384799999999995</v>
          </cell>
          <cell r="AA257">
            <v>1.0000000000000001E-5</v>
          </cell>
          <cell r="AB257">
            <v>8.2001399999999993</v>
          </cell>
          <cell r="AD257">
            <v>0</v>
          </cell>
          <cell r="AE257">
            <v>0</v>
          </cell>
          <cell r="AG257">
            <v>0</v>
          </cell>
          <cell r="AH257">
            <v>0</v>
          </cell>
          <cell r="AJ257">
            <v>0</v>
          </cell>
        </row>
        <row r="258">
          <cell r="A258" t="str">
            <v>SCI AEP ACTIF 273739447</v>
          </cell>
          <cell r="B258" t="str">
            <v>SCI AEP ACTIF 2737</v>
          </cell>
          <cell r="C258">
            <v>39447</v>
          </cell>
          <cell r="D258">
            <v>2386.1637599999999</v>
          </cell>
          <cell r="E258">
            <v>0</v>
          </cell>
          <cell r="F258">
            <v>477.19753000000003</v>
          </cell>
          <cell r="G258">
            <v>123.08475</v>
          </cell>
          <cell r="H258">
            <v>-106.8695</v>
          </cell>
          <cell r="I258">
            <v>0</v>
          </cell>
          <cell r="J258">
            <v>2.4956</v>
          </cell>
          <cell r="K258">
            <v>0</v>
          </cell>
          <cell r="L258">
            <v>324.73906999999997</v>
          </cell>
          <cell r="M258">
            <v>2.5529999999999999</v>
          </cell>
          <cell r="N258">
            <v>180.95660000000001</v>
          </cell>
          <cell r="O258">
            <v>12.54762</v>
          </cell>
          <cell r="P258">
            <v>0</v>
          </cell>
          <cell r="Q258">
            <v>0</v>
          </cell>
          <cell r="R258">
            <v>0</v>
          </cell>
          <cell r="S258">
            <v>8.3365100000000005</v>
          </cell>
          <cell r="T258">
            <v>15.43103</v>
          </cell>
          <cell r="U258">
            <v>208.95750000000001</v>
          </cell>
          <cell r="V258">
            <v>0</v>
          </cell>
          <cell r="W258">
            <v>0</v>
          </cell>
          <cell r="X258">
            <v>0</v>
          </cell>
          <cell r="Y258">
            <v>486.88974999999994</v>
          </cell>
          <cell r="Z258">
            <v>59.133800000000001</v>
          </cell>
          <cell r="AA258">
            <v>9.4730000000000009E-2</v>
          </cell>
          <cell r="AB258">
            <v>-0.50281999999999971</v>
          </cell>
          <cell r="AD258">
            <v>0</v>
          </cell>
          <cell r="AE258">
            <v>0</v>
          </cell>
          <cell r="AG258">
            <v>0</v>
          </cell>
          <cell r="AH258">
            <v>0</v>
          </cell>
          <cell r="AJ258">
            <v>0</v>
          </cell>
        </row>
        <row r="259">
          <cell r="A259" t="str">
            <v>SCI AEP ACTIF 2737BUDGET 2007</v>
          </cell>
          <cell r="B259" t="str">
            <v>SCI AEP ACTIF 2737</v>
          </cell>
          <cell r="C259" t="str">
            <v>BUDGET 2007</v>
          </cell>
          <cell r="D259">
            <v>2353.9290000000001</v>
          </cell>
          <cell r="E259">
            <v>0</v>
          </cell>
          <cell r="F259">
            <v>443.54624999999999</v>
          </cell>
          <cell r="G259">
            <v>195.3</v>
          </cell>
          <cell r="H259">
            <v>0</v>
          </cell>
          <cell r="I259">
            <v>0</v>
          </cell>
          <cell r="J259">
            <v>0</v>
          </cell>
          <cell r="K259">
            <v>0</v>
          </cell>
          <cell r="L259">
            <v>451.95</v>
          </cell>
          <cell r="M259">
            <v>2.7974999999999999</v>
          </cell>
          <cell r="N259">
            <v>183.8775</v>
          </cell>
          <cell r="O259">
            <v>0</v>
          </cell>
          <cell r="P259">
            <v>0</v>
          </cell>
          <cell r="Q259">
            <v>0</v>
          </cell>
          <cell r="R259">
            <v>0</v>
          </cell>
          <cell r="S259">
            <v>0</v>
          </cell>
          <cell r="T259">
            <v>0</v>
          </cell>
          <cell r="U259">
            <v>210</v>
          </cell>
          <cell r="V259">
            <v>0</v>
          </cell>
          <cell r="W259">
            <v>0</v>
          </cell>
          <cell r="X259">
            <v>0</v>
          </cell>
          <cell r="Y259">
            <v>0</v>
          </cell>
          <cell r="Z259">
            <v>0</v>
          </cell>
          <cell r="AA259">
            <v>0</v>
          </cell>
          <cell r="AB259">
            <v>40.8795</v>
          </cell>
          <cell r="AD259">
            <v>0</v>
          </cell>
          <cell r="AE259">
            <v>0</v>
          </cell>
          <cell r="AG259">
            <v>0</v>
          </cell>
          <cell r="AH259">
            <v>0</v>
          </cell>
          <cell r="AJ259">
            <v>0</v>
          </cell>
        </row>
        <row r="260">
          <cell r="A260" t="str">
            <v>SCI AEP ACTIF 2737BUDGET 2008</v>
          </cell>
          <cell r="B260" t="str">
            <v>SCI AEP ACTIF 2737</v>
          </cell>
          <cell r="C260" t="str">
            <v>BUDGET 2008</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D260">
            <v>0</v>
          </cell>
          <cell r="AE260">
            <v>0</v>
          </cell>
          <cell r="AG260">
            <v>0</v>
          </cell>
          <cell r="AH260">
            <v>0</v>
          </cell>
          <cell r="AJ260">
            <v>0</v>
          </cell>
        </row>
        <row r="261">
          <cell r="A261" t="str">
            <v>SCI AEP ACTIF 2737BUDGET 2009</v>
          </cell>
          <cell r="B261" t="str">
            <v>SCI AEP ACTIF 2737</v>
          </cell>
          <cell r="C261" t="str">
            <v>BUDGET 2009</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D261">
            <v>0</v>
          </cell>
          <cell r="AE261">
            <v>0</v>
          </cell>
          <cell r="AG261">
            <v>0</v>
          </cell>
          <cell r="AH261">
            <v>0</v>
          </cell>
          <cell r="AJ261">
            <v>0</v>
          </cell>
        </row>
        <row r="262">
          <cell r="A262" t="str">
            <v>SCI AEP ACTIF 2737BUDGET 2010</v>
          </cell>
          <cell r="B262" t="str">
            <v>SCI AEP ACTIF 2737</v>
          </cell>
          <cell r="C262" t="str">
            <v>BUDGET 2010</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D262">
            <v>0</v>
          </cell>
          <cell r="AE262">
            <v>0</v>
          </cell>
          <cell r="AG262">
            <v>0</v>
          </cell>
          <cell r="AH262">
            <v>0</v>
          </cell>
          <cell r="AJ262">
            <v>0</v>
          </cell>
        </row>
        <row r="263">
          <cell r="A263" t="str">
            <v>SCI AEP ACTIF 2737BUDGET 2011</v>
          </cell>
          <cell r="B263" t="str">
            <v>SCI AEP ACTIF 2737</v>
          </cell>
          <cell r="C263" t="str">
            <v>BUDGET 2011</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D263">
            <v>0</v>
          </cell>
          <cell r="AE263">
            <v>0</v>
          </cell>
          <cell r="AG263">
            <v>0</v>
          </cell>
          <cell r="AH263">
            <v>0</v>
          </cell>
          <cell r="AJ263">
            <v>0</v>
          </cell>
        </row>
        <row r="264">
          <cell r="A264" t="str">
            <v>SCI AEP ACTIF 2737BUDGET 2012</v>
          </cell>
          <cell r="B264" t="str">
            <v>SCI AEP ACTIF 2737</v>
          </cell>
          <cell r="C264" t="str">
            <v>BUDGET 2012</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D264">
            <v>0</v>
          </cell>
          <cell r="AE264">
            <v>0</v>
          </cell>
          <cell r="AG264">
            <v>0</v>
          </cell>
          <cell r="AH264">
            <v>0</v>
          </cell>
          <cell r="AJ264">
            <v>0</v>
          </cell>
        </row>
        <row r="265">
          <cell r="A265" t="str">
            <v>SCI AEP ACTIF 2737BUDGET 2013</v>
          </cell>
          <cell r="B265" t="str">
            <v>SCI AEP ACTIF 2737</v>
          </cell>
          <cell r="C265" t="str">
            <v>BUDGET 2013</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D265">
            <v>0</v>
          </cell>
          <cell r="AE265">
            <v>0</v>
          </cell>
          <cell r="AG265">
            <v>0</v>
          </cell>
          <cell r="AH265">
            <v>0</v>
          </cell>
          <cell r="AJ265">
            <v>0</v>
          </cell>
        </row>
        <row r="266">
          <cell r="A266" t="str">
            <v>SCI AEP ACTIF 2737BUDGET 2014</v>
          </cell>
          <cell r="B266" t="str">
            <v>SCI AEP ACTIF 2737</v>
          </cell>
          <cell r="C266" t="str">
            <v>BUDGET 2014</v>
          </cell>
          <cell r="D266">
            <v>0</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D266">
            <v>0</v>
          </cell>
          <cell r="AE266">
            <v>0</v>
          </cell>
          <cell r="AG266">
            <v>0</v>
          </cell>
          <cell r="AH266">
            <v>0</v>
          </cell>
          <cell r="AJ266">
            <v>0</v>
          </cell>
        </row>
        <row r="267">
          <cell r="A267" t="str">
            <v>SCI AEP ACTIF 2737BUDGET 2015</v>
          </cell>
          <cell r="B267" t="str">
            <v>SCI AEP ACTIF 2737</v>
          </cell>
          <cell r="C267" t="str">
            <v>BUDGET 2015</v>
          </cell>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D267">
            <v>0</v>
          </cell>
          <cell r="AE267">
            <v>0</v>
          </cell>
          <cell r="AG267">
            <v>0</v>
          </cell>
          <cell r="AH267">
            <v>0</v>
          </cell>
          <cell r="AJ267">
            <v>0</v>
          </cell>
        </row>
        <row r="268">
          <cell r="A268" t="str">
            <v>SCI AEP ACTIF 2737BUDGET 2016</v>
          </cell>
          <cell r="B268" t="str">
            <v>SCI AEP ACTIF 2737</v>
          </cell>
          <cell r="C268" t="str">
            <v>BUDGET 2016</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D268">
            <v>0</v>
          </cell>
          <cell r="AE268">
            <v>0</v>
          </cell>
          <cell r="AG268">
            <v>0</v>
          </cell>
          <cell r="AH268">
            <v>0</v>
          </cell>
          <cell r="AJ268">
            <v>0</v>
          </cell>
        </row>
        <row r="269">
          <cell r="A269" t="str">
            <v>SCI AEP ACTIF 2737BUDGET 2017</v>
          </cell>
          <cell r="B269" t="str">
            <v>SCI AEP ACTIF 2737</v>
          </cell>
          <cell r="C269" t="str">
            <v>BUDGET 2017</v>
          </cell>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D269">
            <v>0</v>
          </cell>
          <cell r="AE269">
            <v>0</v>
          </cell>
          <cell r="AG269">
            <v>0</v>
          </cell>
          <cell r="AH269">
            <v>0</v>
          </cell>
          <cell r="AJ269">
            <v>0</v>
          </cell>
        </row>
        <row r="270">
          <cell r="A270" t="str">
            <v>SCI AEP ACTIF 273838717</v>
          </cell>
          <cell r="B270" t="str">
            <v>SCI AEP ACTIF 2738</v>
          </cell>
          <cell r="C270">
            <v>38717</v>
          </cell>
          <cell r="D270">
            <v>1165.5905400000001</v>
          </cell>
          <cell r="E270">
            <v>3.19245</v>
          </cell>
          <cell r="F270">
            <v>300.31115</v>
          </cell>
          <cell r="G270">
            <v>68.117840000000001</v>
          </cell>
          <cell r="H270">
            <v>-31.081209999999999</v>
          </cell>
          <cell r="I270">
            <v>0</v>
          </cell>
          <cell r="J270">
            <v>0</v>
          </cell>
          <cell r="K270">
            <v>0</v>
          </cell>
          <cell r="L270">
            <v>285.97922000000005</v>
          </cell>
          <cell r="M270">
            <v>1.62</v>
          </cell>
          <cell r="N270">
            <v>161.51623999999998</v>
          </cell>
          <cell r="O270">
            <v>0</v>
          </cell>
          <cell r="P270">
            <v>0</v>
          </cell>
          <cell r="Q270">
            <v>0</v>
          </cell>
          <cell r="R270">
            <v>0</v>
          </cell>
          <cell r="S270">
            <v>5.6421700000000001</v>
          </cell>
          <cell r="T270">
            <v>2.5690000000000001E-2</v>
          </cell>
          <cell r="U270">
            <v>59.657530000000001</v>
          </cell>
          <cell r="V270">
            <v>0</v>
          </cell>
          <cell r="W270">
            <v>0</v>
          </cell>
          <cell r="X270">
            <v>0</v>
          </cell>
          <cell r="Y270">
            <v>283.64130999999998</v>
          </cell>
          <cell r="Z270">
            <v>0</v>
          </cell>
          <cell r="AA270">
            <v>1.7999999999999998E-4</v>
          </cell>
          <cell r="AB270">
            <v>2.71157</v>
          </cell>
          <cell r="AD270">
            <v>0</v>
          </cell>
          <cell r="AE270">
            <v>0</v>
          </cell>
          <cell r="AG270">
            <v>1.45991</v>
          </cell>
          <cell r="AH270">
            <v>0</v>
          </cell>
          <cell r="AJ270">
            <v>0</v>
          </cell>
        </row>
        <row r="271">
          <cell r="A271" t="str">
            <v>SCI AEP ACTIF 273839082</v>
          </cell>
          <cell r="B271" t="str">
            <v>SCI AEP ACTIF 2738</v>
          </cell>
          <cell r="C271">
            <v>39082</v>
          </cell>
          <cell r="D271">
            <v>1199.0305000000001</v>
          </cell>
          <cell r="E271">
            <v>0.22993</v>
          </cell>
          <cell r="F271">
            <v>589.38085000000001</v>
          </cell>
          <cell r="G271">
            <v>52.396699999999989</v>
          </cell>
          <cell r="H271">
            <v>-11.83169</v>
          </cell>
          <cell r="I271">
            <v>0</v>
          </cell>
          <cell r="J271">
            <v>0</v>
          </cell>
          <cell r="K271">
            <v>0</v>
          </cell>
          <cell r="L271">
            <v>284.65778999999992</v>
          </cell>
          <cell r="M271">
            <v>1.53955</v>
          </cell>
          <cell r="N271">
            <v>121.15363000000001</v>
          </cell>
          <cell r="O271">
            <v>22.519220000000001</v>
          </cell>
          <cell r="P271">
            <v>0</v>
          </cell>
          <cell r="Q271">
            <v>0</v>
          </cell>
          <cell r="R271">
            <v>0</v>
          </cell>
          <cell r="S271">
            <v>5.8675100000000002</v>
          </cell>
          <cell r="T271">
            <v>3.8548100000000005</v>
          </cell>
          <cell r="U271">
            <v>71.057000000000002</v>
          </cell>
          <cell r="V271">
            <v>0</v>
          </cell>
          <cell r="W271">
            <v>0</v>
          </cell>
          <cell r="X271">
            <v>0</v>
          </cell>
          <cell r="Y271">
            <v>283.51740999999998</v>
          </cell>
          <cell r="Z271">
            <v>0</v>
          </cell>
          <cell r="AA271">
            <v>2.308E-2</v>
          </cell>
          <cell r="AB271">
            <v>5.9441099999999993</v>
          </cell>
          <cell r="AD271">
            <v>5</v>
          </cell>
          <cell r="AE271">
            <v>0</v>
          </cell>
          <cell r="AG271">
            <v>0</v>
          </cell>
          <cell r="AH271">
            <v>0</v>
          </cell>
          <cell r="AJ271">
            <v>0</v>
          </cell>
        </row>
        <row r="272">
          <cell r="A272" t="str">
            <v>SCI AEP ACTIF 273839447</v>
          </cell>
          <cell r="B272" t="str">
            <v>SCI AEP ACTIF 2738</v>
          </cell>
          <cell r="C272">
            <v>39447</v>
          </cell>
          <cell r="D272">
            <v>1299.0638999999999</v>
          </cell>
          <cell r="E272">
            <v>0.1905</v>
          </cell>
          <cell r="F272">
            <v>355.47440999999998</v>
          </cell>
          <cell r="G272">
            <v>72.909729999999996</v>
          </cell>
          <cell r="H272">
            <v>-286.87903999999997</v>
          </cell>
          <cell r="I272">
            <v>0</v>
          </cell>
          <cell r="J272">
            <v>0</v>
          </cell>
          <cell r="K272">
            <v>0</v>
          </cell>
          <cell r="L272">
            <v>322.45177000000001</v>
          </cell>
          <cell r="M272">
            <v>1.4804999999999999</v>
          </cell>
          <cell r="N272">
            <v>114.07033</v>
          </cell>
          <cell r="O272">
            <v>7.1927399999999997</v>
          </cell>
          <cell r="P272">
            <v>0</v>
          </cell>
          <cell r="Q272">
            <v>0</v>
          </cell>
          <cell r="R272">
            <v>0</v>
          </cell>
          <cell r="S272">
            <v>7.1990200000000009</v>
          </cell>
          <cell r="T272">
            <v>5.0908100000000003</v>
          </cell>
          <cell r="U272">
            <v>73.638149999999996</v>
          </cell>
          <cell r="V272">
            <v>0</v>
          </cell>
          <cell r="W272">
            <v>0</v>
          </cell>
          <cell r="X272">
            <v>0</v>
          </cell>
          <cell r="Y272">
            <v>283.99005999999997</v>
          </cell>
          <cell r="Z272">
            <v>111.75</v>
          </cell>
          <cell r="AA272">
            <v>9.4719999999999999E-2</v>
          </cell>
          <cell r="AB272">
            <v>4.3241800000000001</v>
          </cell>
          <cell r="AD272">
            <v>0</v>
          </cell>
          <cell r="AE272">
            <v>0</v>
          </cell>
          <cell r="AG272">
            <v>0</v>
          </cell>
          <cell r="AH272">
            <v>0</v>
          </cell>
          <cell r="AJ272">
            <v>0</v>
          </cell>
        </row>
        <row r="273">
          <cell r="A273" t="str">
            <v>SCI AEP ACTIF 2738BUDGET 2007</v>
          </cell>
          <cell r="B273" t="str">
            <v>SCI AEP ACTIF 2738</v>
          </cell>
          <cell r="C273" t="str">
            <v>BUDGET 2007</v>
          </cell>
          <cell r="D273">
            <v>1426.16933365</v>
          </cell>
          <cell r="E273">
            <v>0</v>
          </cell>
          <cell r="F273">
            <v>119.0060445</v>
          </cell>
          <cell r="G273">
            <v>351.96255530000002</v>
          </cell>
          <cell r="H273">
            <v>0</v>
          </cell>
          <cell r="I273">
            <v>0</v>
          </cell>
          <cell r="J273">
            <v>0</v>
          </cell>
          <cell r="K273">
            <v>200</v>
          </cell>
          <cell r="L273">
            <v>689.04540599999996</v>
          </cell>
          <cell r="M273">
            <v>0</v>
          </cell>
          <cell r="N273">
            <v>140.136</v>
          </cell>
          <cell r="O273">
            <v>0</v>
          </cell>
          <cell r="P273">
            <v>0</v>
          </cell>
          <cell r="Q273">
            <v>0</v>
          </cell>
          <cell r="R273">
            <v>0</v>
          </cell>
          <cell r="S273">
            <v>0</v>
          </cell>
          <cell r="T273">
            <v>0</v>
          </cell>
          <cell r="U273">
            <v>119.0060445</v>
          </cell>
          <cell r="V273">
            <v>0</v>
          </cell>
          <cell r="W273">
            <v>0</v>
          </cell>
          <cell r="X273">
            <v>0</v>
          </cell>
          <cell r="Y273">
            <v>0</v>
          </cell>
          <cell r="Z273">
            <v>0</v>
          </cell>
          <cell r="AA273">
            <v>0</v>
          </cell>
          <cell r="AB273">
            <v>18.5</v>
          </cell>
          <cell r="AD273">
            <v>0</v>
          </cell>
          <cell r="AE273">
            <v>0</v>
          </cell>
          <cell r="AG273">
            <v>0</v>
          </cell>
          <cell r="AH273">
            <v>0</v>
          </cell>
          <cell r="AJ273">
            <v>0</v>
          </cell>
        </row>
        <row r="274">
          <cell r="A274" t="str">
            <v>SCI AEP ACTIF 2738BUDGET 2008</v>
          </cell>
          <cell r="B274" t="str">
            <v>SCI AEP ACTIF 2738</v>
          </cell>
          <cell r="C274" t="str">
            <v>BUDGET 2008</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D274">
            <v>0</v>
          </cell>
          <cell r="AE274">
            <v>0</v>
          </cell>
          <cell r="AG274">
            <v>0</v>
          </cell>
          <cell r="AH274">
            <v>0</v>
          </cell>
          <cell r="AJ274">
            <v>0</v>
          </cell>
        </row>
        <row r="275">
          <cell r="A275" t="str">
            <v>SCI AEP ACTIF 2738BUDGET 2009</v>
          </cell>
          <cell r="B275" t="str">
            <v>SCI AEP ACTIF 2738</v>
          </cell>
          <cell r="C275" t="str">
            <v>BUDGET 2009</v>
          </cell>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D275">
            <v>0</v>
          </cell>
          <cell r="AE275">
            <v>0</v>
          </cell>
          <cell r="AG275">
            <v>0</v>
          </cell>
          <cell r="AH275">
            <v>0</v>
          </cell>
          <cell r="AJ275">
            <v>0</v>
          </cell>
        </row>
        <row r="276">
          <cell r="A276" t="str">
            <v>SCI AEP ACTIF 2738BUDGET 2010</v>
          </cell>
          <cell r="B276" t="str">
            <v>SCI AEP ACTIF 2738</v>
          </cell>
          <cell r="C276" t="str">
            <v>BUDGET 2010</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D276">
            <v>0</v>
          </cell>
          <cell r="AE276">
            <v>0</v>
          </cell>
          <cell r="AG276">
            <v>0</v>
          </cell>
          <cell r="AH276">
            <v>0</v>
          </cell>
          <cell r="AJ276">
            <v>0</v>
          </cell>
        </row>
        <row r="277">
          <cell r="A277" t="str">
            <v>SCI AEP ACTIF 2738BUDGET 2011</v>
          </cell>
          <cell r="B277" t="str">
            <v>SCI AEP ACTIF 2738</v>
          </cell>
          <cell r="C277" t="str">
            <v>BUDGET 2011</v>
          </cell>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D277">
            <v>0</v>
          </cell>
          <cell r="AE277">
            <v>0</v>
          </cell>
          <cell r="AG277">
            <v>0</v>
          </cell>
          <cell r="AH277">
            <v>0</v>
          </cell>
          <cell r="AJ277">
            <v>0</v>
          </cell>
        </row>
        <row r="278">
          <cell r="A278" t="str">
            <v>SCI AEP ACTIF 2738BUDGET 2012</v>
          </cell>
          <cell r="B278" t="str">
            <v>SCI AEP ACTIF 2738</v>
          </cell>
          <cell r="C278" t="str">
            <v>BUDGET 2012</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D278">
            <v>0</v>
          </cell>
          <cell r="AE278">
            <v>0</v>
          </cell>
          <cell r="AG278">
            <v>0</v>
          </cell>
          <cell r="AH278">
            <v>0</v>
          </cell>
          <cell r="AJ278">
            <v>0</v>
          </cell>
        </row>
        <row r="279">
          <cell r="A279" t="str">
            <v>SCI AEP ACTIF 2738BUDGET 2013</v>
          </cell>
          <cell r="B279" t="str">
            <v>SCI AEP ACTIF 2738</v>
          </cell>
          <cell r="C279" t="str">
            <v>BUDGET 2013</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D279">
            <v>0</v>
          </cell>
          <cell r="AE279">
            <v>0</v>
          </cell>
          <cell r="AG279">
            <v>0</v>
          </cell>
          <cell r="AH279">
            <v>0</v>
          </cell>
          <cell r="AJ279">
            <v>0</v>
          </cell>
        </row>
        <row r="280">
          <cell r="A280" t="str">
            <v>SCI AEP ACTIF 2738BUDGET 2014</v>
          </cell>
          <cell r="B280" t="str">
            <v>SCI AEP ACTIF 2738</v>
          </cell>
          <cell r="C280" t="str">
            <v>BUDGET 2014</v>
          </cell>
          <cell r="D280">
            <v>0</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D280">
            <v>0</v>
          </cell>
          <cell r="AE280">
            <v>0</v>
          </cell>
          <cell r="AG280">
            <v>0</v>
          </cell>
          <cell r="AH280">
            <v>0</v>
          </cell>
          <cell r="AJ280">
            <v>0</v>
          </cell>
        </row>
        <row r="281">
          <cell r="A281" t="str">
            <v>SCI AEP ACTIF 2738BUDGET 2015</v>
          </cell>
          <cell r="B281" t="str">
            <v>SCI AEP ACTIF 2738</v>
          </cell>
          <cell r="C281" t="str">
            <v>BUDGET 2015</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D281">
            <v>0</v>
          </cell>
          <cell r="AE281">
            <v>0</v>
          </cell>
          <cell r="AG281">
            <v>0</v>
          </cell>
          <cell r="AH281">
            <v>0</v>
          </cell>
          <cell r="AJ281">
            <v>0</v>
          </cell>
        </row>
        <row r="282">
          <cell r="A282" t="str">
            <v>SCI AEP ACTIF 2738BUDGET 2016</v>
          </cell>
          <cell r="B282" t="str">
            <v>SCI AEP ACTIF 2738</v>
          </cell>
          <cell r="C282" t="str">
            <v>BUDGET 2016</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D282">
            <v>0</v>
          </cell>
          <cell r="AE282">
            <v>0</v>
          </cell>
          <cell r="AG282">
            <v>0</v>
          </cell>
          <cell r="AH282">
            <v>0</v>
          </cell>
          <cell r="AJ282">
            <v>0</v>
          </cell>
        </row>
        <row r="283">
          <cell r="A283" t="str">
            <v>SCI AEP ACTIF 2738BUDGET 2017</v>
          </cell>
          <cell r="B283" t="str">
            <v>SCI AEP ACTIF 2738</v>
          </cell>
          <cell r="C283" t="str">
            <v>BUDGET 2017</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D283">
            <v>0</v>
          </cell>
          <cell r="AE283">
            <v>0</v>
          </cell>
          <cell r="AG283">
            <v>0</v>
          </cell>
          <cell r="AH283">
            <v>0</v>
          </cell>
          <cell r="AJ283">
            <v>0</v>
          </cell>
        </row>
        <row r="284">
          <cell r="A284" t="str">
            <v>SCI AEP ACTIF 273938717</v>
          </cell>
          <cell r="B284" t="str">
            <v>SCI AEP ACTIF 2739</v>
          </cell>
          <cell r="C284">
            <v>38717</v>
          </cell>
          <cell r="D284">
            <v>1321.5101200000001</v>
          </cell>
          <cell r="E284">
            <v>3.96E-3</v>
          </cell>
          <cell r="F284">
            <v>349.75146000000001</v>
          </cell>
          <cell r="G284">
            <v>105.59871</v>
          </cell>
          <cell r="H284">
            <v>-30.75911</v>
          </cell>
          <cell r="I284">
            <v>0</v>
          </cell>
          <cell r="J284">
            <v>7.1430000000000007E-2</v>
          </cell>
          <cell r="K284">
            <v>0</v>
          </cell>
          <cell r="L284">
            <v>325.02135000000004</v>
          </cell>
          <cell r="M284">
            <v>1.9259999999999999</v>
          </cell>
          <cell r="N284">
            <v>132.44076999999999</v>
          </cell>
          <cell r="O284">
            <v>0</v>
          </cell>
          <cell r="P284">
            <v>0</v>
          </cell>
          <cell r="Q284">
            <v>0</v>
          </cell>
          <cell r="R284">
            <v>0</v>
          </cell>
          <cell r="S284">
            <v>5.8064200000000001</v>
          </cell>
          <cell r="T284">
            <v>2.5530000000000001E-2</v>
          </cell>
          <cell r="U284">
            <v>101.23399999999999</v>
          </cell>
          <cell r="V284">
            <v>0</v>
          </cell>
          <cell r="W284">
            <v>0</v>
          </cell>
          <cell r="X284">
            <v>0</v>
          </cell>
          <cell r="Y284">
            <v>312.30814000000004</v>
          </cell>
          <cell r="Z284">
            <v>0</v>
          </cell>
          <cell r="AA284">
            <v>2.4588899999999998</v>
          </cell>
          <cell r="AB284">
            <v>7.9260999999999999</v>
          </cell>
          <cell r="AD284">
            <v>0</v>
          </cell>
          <cell r="AE284">
            <v>0</v>
          </cell>
          <cell r="AG284">
            <v>0</v>
          </cell>
          <cell r="AH284">
            <v>0</v>
          </cell>
          <cell r="AJ284">
            <v>0</v>
          </cell>
        </row>
        <row r="285">
          <cell r="A285" t="str">
            <v>SCI AEP ACTIF 273939082</v>
          </cell>
          <cell r="B285" t="str">
            <v>SCI AEP ACTIF 2739</v>
          </cell>
          <cell r="C285">
            <v>39082</v>
          </cell>
          <cell r="D285">
            <v>1332.8688200000001</v>
          </cell>
          <cell r="E285">
            <v>1.4209200000000002</v>
          </cell>
          <cell r="F285">
            <v>363.02206999999999</v>
          </cell>
          <cell r="G285">
            <v>94.463890000000006</v>
          </cell>
          <cell r="H285">
            <v>-33.456650000000003</v>
          </cell>
          <cell r="I285">
            <v>0</v>
          </cell>
          <cell r="J285">
            <v>0</v>
          </cell>
          <cell r="K285">
            <v>0</v>
          </cell>
          <cell r="L285">
            <v>329.45434999999998</v>
          </cell>
          <cell r="M285">
            <v>1.8301400000000001</v>
          </cell>
          <cell r="N285">
            <v>132.59215</v>
          </cell>
          <cell r="O285">
            <v>24.54702</v>
          </cell>
          <cell r="P285">
            <v>0</v>
          </cell>
          <cell r="Q285">
            <v>0</v>
          </cell>
          <cell r="R285">
            <v>0</v>
          </cell>
          <cell r="S285">
            <v>0.46394999999999997</v>
          </cell>
          <cell r="T285">
            <v>3.2868300000000001</v>
          </cell>
          <cell r="U285">
            <v>99.35</v>
          </cell>
          <cell r="V285">
            <v>0</v>
          </cell>
          <cell r="W285">
            <v>0</v>
          </cell>
          <cell r="X285">
            <v>0</v>
          </cell>
          <cell r="Y285">
            <v>312.34449999999998</v>
          </cell>
          <cell r="Z285">
            <v>2.7364899999999999</v>
          </cell>
          <cell r="AA285">
            <v>135.00395999999998</v>
          </cell>
          <cell r="AB285">
            <v>-6.5</v>
          </cell>
          <cell r="AD285">
            <v>0</v>
          </cell>
          <cell r="AE285">
            <v>0</v>
          </cell>
          <cell r="AG285">
            <v>0</v>
          </cell>
          <cell r="AH285">
            <v>0</v>
          </cell>
          <cell r="AJ285">
            <v>0</v>
          </cell>
        </row>
        <row r="286">
          <cell r="A286" t="str">
            <v>SCI AEP ACTIF 273939447</v>
          </cell>
          <cell r="B286" t="str">
            <v>SCI AEP ACTIF 2739</v>
          </cell>
          <cell r="C286">
            <v>39447</v>
          </cell>
          <cell r="D286">
            <v>1315.55441</v>
          </cell>
          <cell r="E286">
            <v>201.33025000000001</v>
          </cell>
          <cell r="F286">
            <v>404.29482999999999</v>
          </cell>
          <cell r="G286">
            <v>103.4802</v>
          </cell>
          <cell r="H286">
            <v>-27.161729999999999</v>
          </cell>
          <cell r="I286">
            <v>0</v>
          </cell>
          <cell r="J286">
            <v>2.7364899999999999</v>
          </cell>
          <cell r="K286">
            <v>0</v>
          </cell>
          <cell r="L286">
            <v>318.37184999999999</v>
          </cell>
          <cell r="M286">
            <v>1.6705000000000001</v>
          </cell>
          <cell r="N286">
            <v>131.88479999999998</v>
          </cell>
          <cell r="O286">
            <v>8.6010100000000005</v>
          </cell>
          <cell r="P286">
            <v>0</v>
          </cell>
          <cell r="Q286">
            <v>0</v>
          </cell>
          <cell r="R286">
            <v>0</v>
          </cell>
          <cell r="S286">
            <v>7.5488600000000003</v>
          </cell>
          <cell r="T286">
            <v>5.4905600000000003</v>
          </cell>
          <cell r="U286">
            <v>107.206</v>
          </cell>
          <cell r="V286">
            <v>0</v>
          </cell>
          <cell r="W286">
            <v>0</v>
          </cell>
          <cell r="X286">
            <v>0</v>
          </cell>
          <cell r="Y286">
            <v>312.34449999999998</v>
          </cell>
          <cell r="Z286">
            <v>71.483679999999993</v>
          </cell>
          <cell r="AA286">
            <v>243.00054999999998</v>
          </cell>
          <cell r="AB286">
            <v>7.44848</v>
          </cell>
          <cell r="AD286">
            <v>0</v>
          </cell>
          <cell r="AE286">
            <v>0</v>
          </cell>
          <cell r="AG286">
            <v>0</v>
          </cell>
          <cell r="AH286">
            <v>0</v>
          </cell>
          <cell r="AJ286">
            <v>0</v>
          </cell>
        </row>
        <row r="287">
          <cell r="A287" t="str">
            <v>SCI AEP ACTIF 2739BUDGET 2007</v>
          </cell>
          <cell r="B287" t="str">
            <v>SCI AEP ACTIF 2739</v>
          </cell>
          <cell r="C287" t="str">
            <v>BUDGET 2007</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D287">
            <v>0</v>
          </cell>
          <cell r="AE287">
            <v>0</v>
          </cell>
          <cell r="AG287">
            <v>0</v>
          </cell>
          <cell r="AH287">
            <v>0</v>
          </cell>
          <cell r="AJ287">
            <v>0</v>
          </cell>
        </row>
        <row r="288">
          <cell r="A288" t="str">
            <v>SCI AEP ACTIF 2739BUDGET 2008</v>
          </cell>
          <cell r="B288" t="str">
            <v>SCI AEP ACTIF 2739</v>
          </cell>
          <cell r="C288" t="str">
            <v>BUDGET 2008</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D288">
            <v>0</v>
          </cell>
          <cell r="AE288">
            <v>0</v>
          </cell>
          <cell r="AG288">
            <v>0</v>
          </cell>
          <cell r="AH288">
            <v>0</v>
          </cell>
          <cell r="AJ288">
            <v>0</v>
          </cell>
        </row>
        <row r="289">
          <cell r="A289" t="str">
            <v>SCI AEP ACTIF 2739BUDGET 2009</v>
          </cell>
          <cell r="B289" t="str">
            <v>SCI AEP ACTIF 2739</v>
          </cell>
          <cell r="C289" t="str">
            <v>BUDGET 2009</v>
          </cell>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D289">
            <v>0</v>
          </cell>
          <cell r="AE289">
            <v>0</v>
          </cell>
          <cell r="AG289">
            <v>0</v>
          </cell>
          <cell r="AH289">
            <v>0</v>
          </cell>
          <cell r="AJ289">
            <v>0</v>
          </cell>
        </row>
        <row r="290">
          <cell r="A290" t="str">
            <v>SCI AEP ACTIF 2739BUDGET 2010</v>
          </cell>
          <cell r="B290" t="str">
            <v>SCI AEP ACTIF 2739</v>
          </cell>
          <cell r="C290" t="str">
            <v>BUDGET 2010</v>
          </cell>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D290">
            <v>0</v>
          </cell>
          <cell r="AE290">
            <v>0</v>
          </cell>
          <cell r="AG290">
            <v>0</v>
          </cell>
          <cell r="AH290">
            <v>0</v>
          </cell>
          <cell r="AJ290">
            <v>0</v>
          </cell>
        </row>
        <row r="291">
          <cell r="A291" t="str">
            <v>SCI AEP ACTIF 2739BUDGET 2011</v>
          </cell>
          <cell r="B291" t="str">
            <v>SCI AEP ACTIF 2739</v>
          </cell>
          <cell r="C291" t="str">
            <v>BUDGET 2011</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D291">
            <v>0</v>
          </cell>
          <cell r="AE291">
            <v>0</v>
          </cell>
          <cell r="AG291">
            <v>0</v>
          </cell>
          <cell r="AH291">
            <v>0</v>
          </cell>
          <cell r="AJ291">
            <v>0</v>
          </cell>
        </row>
        <row r="292">
          <cell r="A292" t="str">
            <v>SCI AEP ACTIF 2739BUDGET 2012</v>
          </cell>
          <cell r="B292" t="str">
            <v>SCI AEP ACTIF 2739</v>
          </cell>
          <cell r="C292" t="str">
            <v>BUDGET 2012</v>
          </cell>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D292">
            <v>0</v>
          </cell>
          <cell r="AE292">
            <v>0</v>
          </cell>
          <cell r="AG292">
            <v>0</v>
          </cell>
          <cell r="AH292">
            <v>0</v>
          </cell>
          <cell r="AJ292">
            <v>0</v>
          </cell>
        </row>
        <row r="293">
          <cell r="A293" t="str">
            <v>SCI AEP ACTIF 2739BUDGET 2013</v>
          </cell>
          <cell r="B293" t="str">
            <v>SCI AEP ACTIF 2739</v>
          </cell>
          <cell r="C293" t="str">
            <v>BUDGET 2013</v>
          </cell>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D293">
            <v>0</v>
          </cell>
          <cell r="AE293">
            <v>0</v>
          </cell>
          <cell r="AG293">
            <v>0</v>
          </cell>
          <cell r="AH293">
            <v>0</v>
          </cell>
          <cell r="AJ293">
            <v>0</v>
          </cell>
        </row>
        <row r="294">
          <cell r="A294" t="str">
            <v>SCI AEP ACTIF 2739BUDGET 2014</v>
          </cell>
          <cell r="B294" t="str">
            <v>SCI AEP ACTIF 2739</v>
          </cell>
          <cell r="C294" t="str">
            <v>BUDGET 2014</v>
          </cell>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D294">
            <v>0</v>
          </cell>
          <cell r="AE294">
            <v>0</v>
          </cell>
          <cell r="AG294">
            <v>0</v>
          </cell>
          <cell r="AH294">
            <v>0</v>
          </cell>
          <cell r="AJ294">
            <v>0</v>
          </cell>
        </row>
        <row r="295">
          <cell r="A295" t="str">
            <v>SCI AEP ACTIF 2739BUDGET 2015</v>
          </cell>
          <cell r="B295" t="str">
            <v>SCI AEP ACTIF 2739</v>
          </cell>
          <cell r="C295" t="str">
            <v>BUDGET 2015</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D295">
            <v>0</v>
          </cell>
          <cell r="AE295">
            <v>0</v>
          </cell>
          <cell r="AG295">
            <v>0</v>
          </cell>
          <cell r="AH295">
            <v>0</v>
          </cell>
          <cell r="AJ295">
            <v>0</v>
          </cell>
        </row>
        <row r="296">
          <cell r="A296" t="str">
            <v>SCI AEP ACTIF 2739BUDGET 2016</v>
          </cell>
          <cell r="B296" t="str">
            <v>SCI AEP ACTIF 2739</v>
          </cell>
          <cell r="C296" t="str">
            <v>BUDGET 2016</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D296">
            <v>0</v>
          </cell>
          <cell r="AE296">
            <v>0</v>
          </cell>
          <cell r="AG296">
            <v>0</v>
          </cell>
          <cell r="AH296">
            <v>0</v>
          </cell>
          <cell r="AJ296">
            <v>0</v>
          </cell>
        </row>
        <row r="297">
          <cell r="A297" t="str">
            <v>SCI AEP ACTIF 2739BUDGET 2017</v>
          </cell>
          <cell r="B297" t="str">
            <v>SCI AEP ACTIF 2739</v>
          </cell>
          <cell r="C297" t="str">
            <v>BUDGET 2017</v>
          </cell>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D297">
            <v>0</v>
          </cell>
          <cell r="AE297">
            <v>0</v>
          </cell>
          <cell r="AG297">
            <v>0</v>
          </cell>
          <cell r="AH297">
            <v>0</v>
          </cell>
          <cell r="AJ297">
            <v>0</v>
          </cell>
        </row>
        <row r="298">
          <cell r="A298" t="str">
            <v>SCI AEP 7 STE 511938717</v>
          </cell>
          <cell r="B298" t="str">
            <v>SCI AEP 7 STE 5119</v>
          </cell>
          <cell r="C298">
            <v>38717</v>
          </cell>
          <cell r="D298">
            <v>588.74890000000005</v>
          </cell>
          <cell r="E298">
            <v>1.2129799999999999</v>
          </cell>
          <cell r="F298">
            <v>64.647069999999999</v>
          </cell>
          <cell r="G298">
            <v>0</v>
          </cell>
          <cell r="H298">
            <v>8.8612700000000011</v>
          </cell>
          <cell r="I298">
            <v>0</v>
          </cell>
          <cell r="J298">
            <v>0</v>
          </cell>
          <cell r="K298">
            <v>0</v>
          </cell>
          <cell r="L298">
            <v>103.55798</v>
          </cell>
          <cell r="M298">
            <v>0.61702000000000001</v>
          </cell>
          <cell r="N298">
            <v>0</v>
          </cell>
          <cell r="O298">
            <v>62.86439</v>
          </cell>
          <cell r="P298">
            <v>0</v>
          </cell>
          <cell r="Q298">
            <v>0</v>
          </cell>
          <cell r="R298">
            <v>0</v>
          </cell>
          <cell r="S298">
            <v>5.5135599999999991</v>
          </cell>
          <cell r="T298">
            <v>0.30819000000000002</v>
          </cell>
          <cell r="U298">
            <v>44.47</v>
          </cell>
          <cell r="V298">
            <v>0</v>
          </cell>
          <cell r="W298">
            <v>0</v>
          </cell>
          <cell r="X298">
            <v>0</v>
          </cell>
          <cell r="Y298">
            <v>358.86727000000002</v>
          </cell>
          <cell r="Z298">
            <v>0</v>
          </cell>
          <cell r="AA298">
            <v>0</v>
          </cell>
          <cell r="AB298">
            <v>0</v>
          </cell>
          <cell r="AD298">
            <v>33.078209999999999</v>
          </cell>
          <cell r="AE298">
            <v>1.0000000000000001E-5</v>
          </cell>
          <cell r="AG298">
            <v>0</v>
          </cell>
          <cell r="AH298">
            <v>0</v>
          </cell>
          <cell r="AJ298">
            <v>0</v>
          </cell>
        </row>
        <row r="299">
          <cell r="A299" t="str">
            <v>SCI AEP 7 STE 511939082</v>
          </cell>
          <cell r="B299" t="str">
            <v>SCI AEP 7 STE 5119</v>
          </cell>
          <cell r="C299">
            <v>39082</v>
          </cell>
          <cell r="D299">
            <v>609.88330000000008</v>
          </cell>
          <cell r="E299">
            <v>0</v>
          </cell>
          <cell r="F299">
            <v>59.976690000000005</v>
          </cell>
          <cell r="G299">
            <v>0</v>
          </cell>
          <cell r="H299">
            <v>19.550930000000001</v>
          </cell>
          <cell r="I299">
            <v>0</v>
          </cell>
          <cell r="J299">
            <v>0</v>
          </cell>
          <cell r="K299">
            <v>0</v>
          </cell>
          <cell r="L299">
            <v>118.47251999999999</v>
          </cell>
          <cell r="M299">
            <v>0.76229999999999998</v>
          </cell>
          <cell r="N299">
            <v>0</v>
          </cell>
          <cell r="O299">
            <v>64.697670000000002</v>
          </cell>
          <cell r="P299">
            <v>0</v>
          </cell>
          <cell r="Q299">
            <v>0</v>
          </cell>
          <cell r="R299">
            <v>0</v>
          </cell>
          <cell r="S299">
            <v>13.836690000000001</v>
          </cell>
          <cell r="T299">
            <v>0.30137999999999998</v>
          </cell>
          <cell r="U299">
            <v>47.16384</v>
          </cell>
          <cell r="V299">
            <v>0</v>
          </cell>
          <cell r="W299">
            <v>0</v>
          </cell>
          <cell r="X299">
            <v>0</v>
          </cell>
          <cell r="Y299">
            <v>358.86727000000002</v>
          </cell>
          <cell r="Z299">
            <v>0</v>
          </cell>
          <cell r="AA299">
            <v>0</v>
          </cell>
          <cell r="AB299">
            <v>0</v>
          </cell>
          <cell r="AD299">
            <v>52.434309999999996</v>
          </cell>
          <cell r="AE299">
            <v>0</v>
          </cell>
          <cell r="AG299">
            <v>2.25</v>
          </cell>
          <cell r="AH299">
            <v>7.1419499999999996</v>
          </cell>
          <cell r="AJ299">
            <v>0</v>
          </cell>
        </row>
        <row r="300">
          <cell r="A300" t="str">
            <v>SCI AEP 7 STE 511939447</v>
          </cell>
          <cell r="B300" t="str">
            <v>SCI AEP 7 STE 5119</v>
          </cell>
          <cell r="C300">
            <v>39447</v>
          </cell>
          <cell r="D300">
            <v>628.08015999999998</v>
          </cell>
          <cell r="E300">
            <v>0</v>
          </cell>
          <cell r="F300">
            <v>63.797609999999999</v>
          </cell>
          <cell r="G300">
            <v>0</v>
          </cell>
          <cell r="H300">
            <v>7.9083300000000003</v>
          </cell>
          <cell r="I300">
            <v>0</v>
          </cell>
          <cell r="J300">
            <v>0</v>
          </cell>
          <cell r="K300">
            <v>0</v>
          </cell>
          <cell r="L300">
            <v>137.14111</v>
          </cell>
          <cell r="M300">
            <v>0.76288</v>
          </cell>
          <cell r="N300">
            <v>0.51051000000000002</v>
          </cell>
          <cell r="O300">
            <v>67.349260000000001</v>
          </cell>
          <cell r="P300">
            <v>0</v>
          </cell>
          <cell r="Q300">
            <v>0</v>
          </cell>
          <cell r="R300">
            <v>0</v>
          </cell>
          <cell r="S300">
            <v>19.186210000000003</v>
          </cell>
          <cell r="T300">
            <v>0.46482999999999997</v>
          </cell>
          <cell r="U300">
            <v>49.052999999999997</v>
          </cell>
          <cell r="V300">
            <v>0</v>
          </cell>
          <cell r="W300">
            <v>0</v>
          </cell>
          <cell r="X300">
            <v>0</v>
          </cell>
          <cell r="Y300">
            <v>358.86727000000002</v>
          </cell>
          <cell r="Z300">
            <v>0</v>
          </cell>
          <cell r="AA300">
            <v>0</v>
          </cell>
          <cell r="AB300">
            <v>10.763999999999999</v>
          </cell>
          <cell r="AD300">
            <v>88.51688</v>
          </cell>
          <cell r="AE300">
            <v>0</v>
          </cell>
          <cell r="AG300">
            <v>0</v>
          </cell>
          <cell r="AH300">
            <v>0</v>
          </cell>
          <cell r="AJ300">
            <v>0</v>
          </cell>
        </row>
        <row r="301">
          <cell r="A301" t="str">
            <v>SCI AEP 7 STE 5119BUDGET 2007</v>
          </cell>
          <cell r="B301" t="str">
            <v>SCI AEP 7 STE 5119</v>
          </cell>
          <cell r="C301" t="str">
            <v>BUDGET 2007</v>
          </cell>
          <cell r="D301">
            <v>623</v>
          </cell>
          <cell r="E301">
            <v>0</v>
          </cell>
          <cell r="F301">
            <v>73.919386099999997</v>
          </cell>
          <cell r="G301">
            <v>6.9966045999999995</v>
          </cell>
          <cell r="H301">
            <v>0</v>
          </cell>
          <cell r="I301">
            <v>0</v>
          </cell>
          <cell r="J301">
            <v>0</v>
          </cell>
          <cell r="K301">
            <v>0</v>
          </cell>
          <cell r="L301">
            <v>119.35011350000001</v>
          </cell>
          <cell r="M301">
            <v>0.77754600000000007</v>
          </cell>
          <cell r="N301">
            <v>0</v>
          </cell>
          <cell r="O301">
            <v>66.638600099999991</v>
          </cell>
          <cell r="P301">
            <v>0</v>
          </cell>
          <cell r="Q301">
            <v>0</v>
          </cell>
          <cell r="R301">
            <v>6.8940000000000001</v>
          </cell>
          <cell r="S301">
            <v>13.663103999999999</v>
          </cell>
          <cell r="T301">
            <v>0</v>
          </cell>
          <cell r="U301">
            <v>48.578755199999996</v>
          </cell>
          <cell r="V301">
            <v>0</v>
          </cell>
          <cell r="W301">
            <v>0</v>
          </cell>
          <cell r="X301">
            <v>0</v>
          </cell>
          <cell r="Y301">
            <v>358.86727000000002</v>
          </cell>
          <cell r="Z301">
            <v>0</v>
          </cell>
          <cell r="AA301">
            <v>0</v>
          </cell>
          <cell r="AB301">
            <v>93.35</v>
          </cell>
          <cell r="AD301">
            <v>50.126730858668999</v>
          </cell>
          <cell r="AE301">
            <v>0</v>
          </cell>
          <cell r="AG301">
            <v>0</v>
          </cell>
          <cell r="AH301">
            <v>0</v>
          </cell>
          <cell r="AJ301">
            <v>0</v>
          </cell>
        </row>
        <row r="302">
          <cell r="A302" t="str">
            <v>SCI AEP 7 STE 5119BUDGET 2008</v>
          </cell>
          <cell r="B302" t="str">
            <v>SCI AEP 7 STE 5119</v>
          </cell>
          <cell r="C302" t="str">
            <v>BUDGET 2008</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D302">
            <v>0</v>
          </cell>
          <cell r="AE302">
            <v>0</v>
          </cell>
          <cell r="AG302">
            <v>0</v>
          </cell>
          <cell r="AH302">
            <v>0</v>
          </cell>
          <cell r="AJ302">
            <v>0</v>
          </cell>
        </row>
        <row r="303">
          <cell r="A303" t="str">
            <v>SCI AEP 7 STE 5119BUDGET 2009</v>
          </cell>
          <cell r="B303" t="str">
            <v>SCI AEP 7 STE 5119</v>
          </cell>
          <cell r="C303" t="str">
            <v>BUDGET 2009</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D303">
            <v>0</v>
          </cell>
          <cell r="AE303">
            <v>0</v>
          </cell>
          <cell r="AG303">
            <v>0</v>
          </cell>
          <cell r="AH303">
            <v>0</v>
          </cell>
          <cell r="AJ303">
            <v>0</v>
          </cell>
        </row>
        <row r="304">
          <cell r="A304" t="str">
            <v>SCI AEP 7 STE 5119BUDGET 2010</v>
          </cell>
          <cell r="B304" t="str">
            <v>SCI AEP 7 STE 5119</v>
          </cell>
          <cell r="C304" t="str">
            <v>BUDGET 2010</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D304">
            <v>0</v>
          </cell>
          <cell r="AE304">
            <v>0</v>
          </cell>
          <cell r="AG304">
            <v>0</v>
          </cell>
          <cell r="AH304">
            <v>0</v>
          </cell>
          <cell r="AJ304">
            <v>0</v>
          </cell>
        </row>
        <row r="305">
          <cell r="A305" t="str">
            <v>SCI AEP 7 STE 5119BUDGET 2011</v>
          </cell>
          <cell r="B305" t="str">
            <v>SCI AEP 7 STE 5119</v>
          </cell>
          <cell r="C305" t="str">
            <v>BUDGET 2011</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D305">
            <v>0</v>
          </cell>
          <cell r="AE305">
            <v>0</v>
          </cell>
          <cell r="AG305">
            <v>0</v>
          </cell>
          <cell r="AH305">
            <v>0</v>
          </cell>
          <cell r="AJ305">
            <v>0</v>
          </cell>
        </row>
        <row r="306">
          <cell r="A306" t="str">
            <v>SCI AEP 7 STE 5119BUDGET 2012</v>
          </cell>
          <cell r="B306" t="str">
            <v>SCI AEP 7 STE 5119</v>
          </cell>
          <cell r="C306" t="str">
            <v>BUDGET 2012</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D306">
            <v>0</v>
          </cell>
          <cell r="AE306">
            <v>0</v>
          </cell>
          <cell r="AG306">
            <v>0</v>
          </cell>
          <cell r="AH306">
            <v>0</v>
          </cell>
          <cell r="AJ306">
            <v>0</v>
          </cell>
        </row>
        <row r="307">
          <cell r="A307" t="str">
            <v>SCI AEP 7 STE 5119BUDGET 2013</v>
          </cell>
          <cell r="B307" t="str">
            <v>SCI AEP 7 STE 5119</v>
          </cell>
          <cell r="C307" t="str">
            <v>BUDGET 2013</v>
          </cell>
          <cell r="D307">
            <v>0</v>
          </cell>
          <cell r="E307">
            <v>0</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D307">
            <v>0</v>
          </cell>
          <cell r="AE307">
            <v>0</v>
          </cell>
          <cell r="AG307">
            <v>0</v>
          </cell>
          <cell r="AH307">
            <v>0</v>
          </cell>
          <cell r="AJ307">
            <v>0</v>
          </cell>
        </row>
        <row r="308">
          <cell r="A308" t="str">
            <v>SCI AEP 7 STE 5119BUDGET 2014</v>
          </cell>
          <cell r="B308" t="str">
            <v>SCI AEP 7 STE 5119</v>
          </cell>
          <cell r="C308" t="str">
            <v>BUDGET 2014</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D308">
            <v>0</v>
          </cell>
          <cell r="AE308">
            <v>0</v>
          </cell>
          <cell r="AG308">
            <v>0</v>
          </cell>
          <cell r="AH308">
            <v>0</v>
          </cell>
          <cell r="AJ308">
            <v>0</v>
          </cell>
        </row>
        <row r="309">
          <cell r="A309" t="str">
            <v>SCI AEP 7 STE 5119BUDGET 2015</v>
          </cell>
          <cell r="B309" t="str">
            <v>SCI AEP 7 STE 5119</v>
          </cell>
          <cell r="C309" t="str">
            <v>BUDGET 2015</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D309">
            <v>0</v>
          </cell>
          <cell r="AE309">
            <v>0</v>
          </cell>
          <cell r="AG309">
            <v>0</v>
          </cell>
          <cell r="AH309">
            <v>0</v>
          </cell>
          <cell r="AJ309">
            <v>0</v>
          </cell>
        </row>
        <row r="310">
          <cell r="A310" t="str">
            <v>SCI AEP 7 STE 5119BUDGET 2016</v>
          </cell>
          <cell r="B310" t="str">
            <v>SCI AEP 7 STE 5119</v>
          </cell>
          <cell r="C310" t="str">
            <v>BUDGET 2016</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D310">
            <v>0</v>
          </cell>
          <cell r="AE310">
            <v>0</v>
          </cell>
          <cell r="AG310">
            <v>0</v>
          </cell>
          <cell r="AH310">
            <v>0</v>
          </cell>
          <cell r="AJ310">
            <v>0</v>
          </cell>
        </row>
        <row r="311">
          <cell r="A311" t="str">
            <v>SCI AEP 7 STE 5119BUDGET 2017</v>
          </cell>
          <cell r="B311" t="str">
            <v>SCI AEP 7 STE 5119</v>
          </cell>
          <cell r="C311" t="str">
            <v>BUDGET 2017</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D311">
            <v>0</v>
          </cell>
          <cell r="AE311">
            <v>0</v>
          </cell>
          <cell r="AG311">
            <v>0</v>
          </cell>
          <cell r="AH311">
            <v>0</v>
          </cell>
          <cell r="AJ311">
            <v>0</v>
          </cell>
        </row>
        <row r="312">
          <cell r="A312" t="str">
            <v>SCI RUE DE BOURGOGNE STE 512338717</v>
          </cell>
          <cell r="B312" t="str">
            <v>SCI RUE DE BOURGOGNE STE 5123</v>
          </cell>
          <cell r="C312">
            <v>38717</v>
          </cell>
          <cell r="D312">
            <v>791.84190000000001</v>
          </cell>
          <cell r="E312">
            <v>0.14410999999999999</v>
          </cell>
          <cell r="F312">
            <v>95.486030000000014</v>
          </cell>
          <cell r="G312">
            <v>0</v>
          </cell>
          <cell r="H312">
            <v>13.944330000000001</v>
          </cell>
          <cell r="I312">
            <v>0</v>
          </cell>
          <cell r="J312">
            <v>0</v>
          </cell>
          <cell r="K312">
            <v>0</v>
          </cell>
          <cell r="L312">
            <v>129.01607000000001</v>
          </cell>
          <cell r="M312">
            <v>4.7218500000000008</v>
          </cell>
          <cell r="N312">
            <v>7.9069700000000003</v>
          </cell>
          <cell r="O312">
            <v>78.206410000000005</v>
          </cell>
          <cell r="P312">
            <v>0</v>
          </cell>
          <cell r="Q312">
            <v>0</v>
          </cell>
          <cell r="R312">
            <v>0</v>
          </cell>
          <cell r="S312">
            <v>6.07456</v>
          </cell>
          <cell r="T312">
            <v>1.8646799999999999</v>
          </cell>
          <cell r="U312">
            <v>28.875</v>
          </cell>
          <cell r="V312">
            <v>0</v>
          </cell>
          <cell r="W312">
            <v>19.716999999999999</v>
          </cell>
          <cell r="X312">
            <v>0</v>
          </cell>
          <cell r="Y312">
            <v>89.860500000000002</v>
          </cell>
          <cell r="Z312">
            <v>1.6785099999999999</v>
          </cell>
          <cell r="AA312">
            <v>1.6899999999999999E-3</v>
          </cell>
          <cell r="AB312">
            <v>71.992689999999996</v>
          </cell>
          <cell r="AD312">
            <v>11.073510000000001</v>
          </cell>
          <cell r="AE312">
            <v>1.0000000000000001E-5</v>
          </cell>
          <cell r="AG312">
            <v>1.30189</v>
          </cell>
          <cell r="AH312">
            <v>0</v>
          </cell>
          <cell r="AJ312">
            <v>0</v>
          </cell>
        </row>
        <row r="313">
          <cell r="A313" t="str">
            <v>SCI RUE DE BOURGOGNE STE 512339082</v>
          </cell>
          <cell r="B313" t="str">
            <v>SCI RUE DE BOURGOGNE STE 5123</v>
          </cell>
          <cell r="C313">
            <v>39082</v>
          </cell>
          <cell r="D313">
            <v>844.43056000000001</v>
          </cell>
          <cell r="E313">
            <v>1.57E-3</v>
          </cell>
          <cell r="F313">
            <v>104.09014000000001</v>
          </cell>
          <cell r="G313">
            <v>0</v>
          </cell>
          <cell r="H313">
            <v>9.8798500000000011</v>
          </cell>
          <cell r="I313">
            <v>0</v>
          </cell>
          <cell r="J313">
            <v>1.0523800000000001</v>
          </cell>
          <cell r="K313">
            <v>0</v>
          </cell>
          <cell r="L313">
            <v>120.83188</v>
          </cell>
          <cell r="M313">
            <v>2.7818200000000002</v>
          </cell>
          <cell r="N313">
            <v>2.1404800000000006</v>
          </cell>
          <cell r="O313">
            <v>96.937389999999994</v>
          </cell>
          <cell r="P313">
            <v>0</v>
          </cell>
          <cell r="Q313">
            <v>0</v>
          </cell>
          <cell r="R313">
            <v>0</v>
          </cell>
          <cell r="S313">
            <v>11.8087</v>
          </cell>
          <cell r="T313">
            <v>0.47243999999999992</v>
          </cell>
          <cell r="U313">
            <v>29.821000000000002</v>
          </cell>
          <cell r="V313">
            <v>0</v>
          </cell>
          <cell r="W313">
            <v>20.963000000000001</v>
          </cell>
          <cell r="X313">
            <v>0</v>
          </cell>
          <cell r="Y313">
            <v>89.628360000000001</v>
          </cell>
          <cell r="Z313">
            <v>2.8920000000000001E-2</v>
          </cell>
          <cell r="AA313">
            <v>1.0355300000000001</v>
          </cell>
          <cell r="AB313">
            <v>65.251319999999993</v>
          </cell>
          <cell r="AD313">
            <v>20.03248</v>
          </cell>
          <cell r="AE313">
            <v>0</v>
          </cell>
          <cell r="AG313">
            <v>0.29524</v>
          </cell>
          <cell r="AH313">
            <v>0</v>
          </cell>
          <cell r="AJ313">
            <v>0</v>
          </cell>
        </row>
        <row r="314">
          <cell r="A314" t="str">
            <v>SCI RUE DE BOURGOGNE STE 512339447</v>
          </cell>
          <cell r="B314" t="str">
            <v>SCI RUE DE BOURGOGNE STE 5123</v>
          </cell>
          <cell r="C314">
            <v>39447</v>
          </cell>
          <cell r="D314">
            <v>866.32246999999995</v>
          </cell>
          <cell r="E314">
            <v>2.7799999999999999E-3</v>
          </cell>
          <cell r="F314">
            <v>83.665030000000002</v>
          </cell>
          <cell r="G314">
            <v>0</v>
          </cell>
          <cell r="H314">
            <v>17.049289999999999</v>
          </cell>
          <cell r="I314">
            <v>0</v>
          </cell>
          <cell r="J314">
            <v>0</v>
          </cell>
          <cell r="K314">
            <v>0</v>
          </cell>
          <cell r="L314">
            <v>346.32680000000005</v>
          </cell>
          <cell r="M314">
            <v>2.7371799999999999</v>
          </cell>
          <cell r="N314">
            <v>15.16127</v>
          </cell>
          <cell r="O314">
            <v>84.316039999999987</v>
          </cell>
          <cell r="P314">
            <v>0</v>
          </cell>
          <cell r="Q314">
            <v>0</v>
          </cell>
          <cell r="R314">
            <v>0</v>
          </cell>
          <cell r="S314">
            <v>17.589760000000002</v>
          </cell>
          <cell r="T314">
            <v>0.32391000000000003</v>
          </cell>
          <cell r="U314">
            <v>30.722000000000001</v>
          </cell>
          <cell r="V314">
            <v>0</v>
          </cell>
          <cell r="W314">
            <v>19.539000000000001</v>
          </cell>
          <cell r="X314">
            <v>0</v>
          </cell>
          <cell r="Y314">
            <v>89.628349999999998</v>
          </cell>
          <cell r="Z314">
            <v>10</v>
          </cell>
          <cell r="AA314">
            <v>0.19052000000000002</v>
          </cell>
          <cell r="AB314">
            <v>7.9662499999999996</v>
          </cell>
          <cell r="AD314">
            <v>30.41761</v>
          </cell>
          <cell r="AE314">
            <v>0</v>
          </cell>
          <cell r="AG314">
            <v>0</v>
          </cell>
          <cell r="AH314">
            <v>0</v>
          </cell>
          <cell r="AJ314">
            <v>0</v>
          </cell>
        </row>
        <row r="315">
          <cell r="A315" t="str">
            <v>SCI RUE DE BOURGOGNE STE 5123BUDGET 2007</v>
          </cell>
          <cell r="B315" t="str">
            <v>SCI RUE DE BOURGOGNE STE 5123</v>
          </cell>
          <cell r="C315" t="str">
            <v>BUDGET 2007</v>
          </cell>
          <cell r="D315">
            <v>862</v>
          </cell>
          <cell r="E315">
            <v>0</v>
          </cell>
          <cell r="F315">
            <v>103.2</v>
          </cell>
          <cell r="G315">
            <v>12.1</v>
          </cell>
          <cell r="H315">
            <v>0</v>
          </cell>
          <cell r="I315">
            <v>0</v>
          </cell>
          <cell r="J315">
            <v>0</v>
          </cell>
          <cell r="K315">
            <v>0</v>
          </cell>
          <cell r="L315">
            <v>132.19999999999999</v>
          </cell>
          <cell r="M315">
            <v>2.8374564000000002</v>
          </cell>
          <cell r="N315">
            <v>30.475000000000001</v>
          </cell>
          <cell r="O315">
            <v>99.8</v>
          </cell>
          <cell r="P315">
            <v>0</v>
          </cell>
          <cell r="Q315">
            <v>9.5</v>
          </cell>
          <cell r="R315">
            <v>17.414000000000001</v>
          </cell>
          <cell r="S315">
            <v>5.8</v>
          </cell>
          <cell r="T315">
            <v>0</v>
          </cell>
          <cell r="U315">
            <v>19.149999999999999</v>
          </cell>
          <cell r="V315">
            <v>0</v>
          </cell>
          <cell r="W315">
            <v>32.564999999999998</v>
          </cell>
          <cell r="X315">
            <v>0</v>
          </cell>
          <cell r="Y315">
            <v>89.656999999999996</v>
          </cell>
          <cell r="Z315">
            <v>0</v>
          </cell>
          <cell r="AA315">
            <v>2.7905300000000004</v>
          </cell>
          <cell r="AB315">
            <v>224.5</v>
          </cell>
          <cell r="AD315">
            <v>16.915950000000002</v>
          </cell>
          <cell r="AE315">
            <v>0</v>
          </cell>
          <cell r="AG315">
            <v>0</v>
          </cell>
          <cell r="AH315">
            <v>0</v>
          </cell>
          <cell r="AJ315">
            <v>0</v>
          </cell>
        </row>
        <row r="316">
          <cell r="A316" t="str">
            <v>SCI RUE DE BOURGOGNE STE 5123BUDGET 2008</v>
          </cell>
          <cell r="B316" t="str">
            <v>SCI RUE DE BOURGOGNE STE 5123</v>
          </cell>
          <cell r="C316" t="str">
            <v>BUDGET 2008</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D316">
            <v>0</v>
          </cell>
          <cell r="AE316">
            <v>0</v>
          </cell>
          <cell r="AG316">
            <v>0</v>
          </cell>
          <cell r="AH316">
            <v>0</v>
          </cell>
          <cell r="AJ316">
            <v>0</v>
          </cell>
        </row>
        <row r="317">
          <cell r="A317" t="str">
            <v>SCI RUE DE BOURGOGNE STE 5123BUDGET 2009</v>
          </cell>
          <cell r="B317" t="str">
            <v>SCI RUE DE BOURGOGNE STE 5123</v>
          </cell>
          <cell r="C317" t="str">
            <v>BUDGET 2009</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D317">
            <v>0</v>
          </cell>
          <cell r="AE317">
            <v>0</v>
          </cell>
          <cell r="AG317">
            <v>0</v>
          </cell>
          <cell r="AH317">
            <v>0</v>
          </cell>
          <cell r="AJ317">
            <v>0</v>
          </cell>
        </row>
        <row r="318">
          <cell r="A318" t="str">
            <v>SCI RUE DE BOURGOGNE STE 5123BUDGET 2010</v>
          </cell>
          <cell r="B318" t="str">
            <v>SCI RUE DE BOURGOGNE STE 5123</v>
          </cell>
          <cell r="C318" t="str">
            <v>BUDGET 2010</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D318">
            <v>0</v>
          </cell>
          <cell r="AE318">
            <v>0</v>
          </cell>
          <cell r="AG318">
            <v>0</v>
          </cell>
          <cell r="AH318">
            <v>0</v>
          </cell>
          <cell r="AJ318">
            <v>0</v>
          </cell>
        </row>
        <row r="319">
          <cell r="A319" t="str">
            <v>SCI RUE DE BOURGOGNE STE 5123BUDGET 2011</v>
          </cell>
          <cell r="B319" t="str">
            <v>SCI RUE DE BOURGOGNE STE 5123</v>
          </cell>
          <cell r="C319" t="str">
            <v>BUDGET 2011</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D319">
            <v>0</v>
          </cell>
          <cell r="AE319">
            <v>0</v>
          </cell>
          <cell r="AG319">
            <v>0</v>
          </cell>
          <cell r="AH319">
            <v>0</v>
          </cell>
          <cell r="AJ319">
            <v>0</v>
          </cell>
        </row>
        <row r="320">
          <cell r="A320" t="str">
            <v>SCI RUE DE BOURGOGNE STE 5123BUDGET 2012</v>
          </cell>
          <cell r="B320" t="str">
            <v>SCI RUE DE BOURGOGNE STE 5123</v>
          </cell>
          <cell r="C320" t="str">
            <v>BUDGET 2012</v>
          </cell>
          <cell r="D320">
            <v>0</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D320">
            <v>0</v>
          </cell>
          <cell r="AE320">
            <v>0</v>
          </cell>
          <cell r="AG320">
            <v>0</v>
          </cell>
          <cell r="AH320">
            <v>0</v>
          </cell>
          <cell r="AJ320">
            <v>0</v>
          </cell>
        </row>
        <row r="321">
          <cell r="A321" t="str">
            <v>SCI RUE DE BOURGOGNE STE 5123BUDGET 2013</v>
          </cell>
          <cell r="B321" t="str">
            <v>SCI RUE DE BOURGOGNE STE 5123</v>
          </cell>
          <cell r="C321" t="str">
            <v>BUDGET 2013</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D321">
            <v>0</v>
          </cell>
          <cell r="AE321">
            <v>0</v>
          </cell>
          <cell r="AG321">
            <v>0</v>
          </cell>
          <cell r="AH321">
            <v>0</v>
          </cell>
          <cell r="AJ321">
            <v>0</v>
          </cell>
        </row>
        <row r="322">
          <cell r="A322" t="str">
            <v>SCI RUE DE BOURGOGNE STE 5123BUDGET 2014</v>
          </cell>
          <cell r="B322" t="str">
            <v>SCI RUE DE BOURGOGNE STE 5123</v>
          </cell>
          <cell r="C322" t="str">
            <v>BUDGET 2014</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D322">
            <v>0</v>
          </cell>
          <cell r="AE322">
            <v>0</v>
          </cell>
          <cell r="AG322">
            <v>0</v>
          </cell>
          <cell r="AH322">
            <v>0</v>
          </cell>
          <cell r="AJ322">
            <v>0</v>
          </cell>
        </row>
        <row r="323">
          <cell r="A323" t="str">
            <v>SCI RUE DE BOURGOGNE STE 5123BUDGET 2015</v>
          </cell>
          <cell r="B323" t="str">
            <v>SCI RUE DE BOURGOGNE STE 5123</v>
          </cell>
          <cell r="C323" t="str">
            <v>BUDGET 2015</v>
          </cell>
          <cell r="D323">
            <v>0</v>
          </cell>
          <cell r="E323">
            <v>0</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D323">
            <v>0</v>
          </cell>
          <cell r="AE323">
            <v>0</v>
          </cell>
          <cell r="AG323">
            <v>0</v>
          </cell>
          <cell r="AH323">
            <v>0</v>
          </cell>
          <cell r="AJ323">
            <v>0</v>
          </cell>
        </row>
        <row r="324">
          <cell r="A324" t="str">
            <v>SCI RUE DE BOURGOGNE STE 5123BUDGET 2016</v>
          </cell>
          <cell r="B324" t="str">
            <v>SCI RUE DE BOURGOGNE STE 5123</v>
          </cell>
          <cell r="C324" t="str">
            <v>BUDGET 2016</v>
          </cell>
          <cell r="D324">
            <v>0</v>
          </cell>
          <cell r="E324">
            <v>0</v>
          </cell>
          <cell r="F324">
            <v>0</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D324">
            <v>0</v>
          </cell>
          <cell r="AE324">
            <v>0</v>
          </cell>
          <cell r="AG324">
            <v>0</v>
          </cell>
          <cell r="AH324">
            <v>0</v>
          </cell>
          <cell r="AJ324">
            <v>0</v>
          </cell>
        </row>
        <row r="325">
          <cell r="A325" t="str">
            <v>SCI RUE DE BOURGOGNE STE 5123BUDGET 2017</v>
          </cell>
          <cell r="B325" t="str">
            <v>SCI RUE DE BOURGOGNE STE 5123</v>
          </cell>
          <cell r="C325" t="str">
            <v>BUDGET 2017</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D325">
            <v>0</v>
          </cell>
          <cell r="AE325">
            <v>0</v>
          </cell>
          <cell r="AG325">
            <v>0</v>
          </cell>
          <cell r="AH325">
            <v>0</v>
          </cell>
          <cell r="AJ325">
            <v>0</v>
          </cell>
        </row>
        <row r="326">
          <cell r="A326" t="str">
            <v>SCI CAMPDOLENT STE 512638717</v>
          </cell>
          <cell r="B326" t="str">
            <v>SCI CAMPDOLENT STE 5126</v>
          </cell>
          <cell r="C326">
            <v>38717</v>
          </cell>
          <cell r="D326">
            <v>457.82365999999996</v>
          </cell>
          <cell r="E326">
            <v>1.83E-3</v>
          </cell>
          <cell r="F326">
            <v>104.33422999999999</v>
          </cell>
          <cell r="G326">
            <v>28.800639999999994</v>
          </cell>
          <cell r="H326">
            <v>5.8828500000000057</v>
          </cell>
          <cell r="I326">
            <v>0</v>
          </cell>
          <cell r="J326">
            <v>0.62988999999999995</v>
          </cell>
          <cell r="K326">
            <v>0</v>
          </cell>
          <cell r="L326">
            <v>108.27251999999999</v>
          </cell>
          <cell r="M326">
            <v>1.21557</v>
          </cell>
          <cell r="N326">
            <v>36.77272</v>
          </cell>
          <cell r="O326">
            <v>40.41527</v>
          </cell>
          <cell r="P326">
            <v>0</v>
          </cell>
          <cell r="Q326">
            <v>0</v>
          </cell>
          <cell r="R326">
            <v>0</v>
          </cell>
          <cell r="S326">
            <v>-0.83988000000000052</v>
          </cell>
          <cell r="T326">
            <v>0.45527999999999996</v>
          </cell>
          <cell r="U326">
            <v>45.052719999999994</v>
          </cell>
          <cell r="V326">
            <v>0</v>
          </cell>
          <cell r="W326">
            <v>0</v>
          </cell>
          <cell r="X326">
            <v>0</v>
          </cell>
          <cell r="Y326">
            <v>87.963809999999995</v>
          </cell>
          <cell r="Z326">
            <v>0</v>
          </cell>
          <cell r="AA326">
            <v>0.6315400000000001</v>
          </cell>
          <cell r="AB326">
            <v>4.1565000000000003</v>
          </cell>
          <cell r="AD326">
            <v>7.3511300000000004</v>
          </cell>
          <cell r="AE326">
            <v>87.520870000000002</v>
          </cell>
          <cell r="AG326">
            <v>3.1E-4</v>
          </cell>
          <cell r="AH326">
            <v>0</v>
          </cell>
          <cell r="AJ326">
            <v>0</v>
          </cell>
        </row>
        <row r="327">
          <cell r="A327" t="str">
            <v>SCI CAMPDOLENT STE 512639082</v>
          </cell>
          <cell r="B327" t="str">
            <v>SCI CAMPDOLENT STE 5126</v>
          </cell>
          <cell r="C327">
            <v>39082</v>
          </cell>
          <cell r="D327">
            <v>479.99584999999996</v>
          </cell>
          <cell r="E327">
            <v>6.4000000000000005E-4</v>
          </cell>
          <cell r="F327">
            <v>134.27473000000001</v>
          </cell>
          <cell r="G327">
            <v>42.799589999999995</v>
          </cell>
          <cell r="H327">
            <v>-5.1190200000000008</v>
          </cell>
          <cell r="I327">
            <v>0</v>
          </cell>
          <cell r="J327">
            <v>0</v>
          </cell>
          <cell r="K327">
            <v>0</v>
          </cell>
          <cell r="L327">
            <v>128.29049000000003</v>
          </cell>
          <cell r="M327">
            <v>1.1948099999999999</v>
          </cell>
          <cell r="N327">
            <v>38.21163</v>
          </cell>
          <cell r="O327">
            <v>42.545739999999995</v>
          </cell>
          <cell r="P327">
            <v>0</v>
          </cell>
          <cell r="Q327">
            <v>0</v>
          </cell>
          <cell r="R327">
            <v>0</v>
          </cell>
          <cell r="S327">
            <v>6.3766800000000003</v>
          </cell>
          <cell r="T327">
            <v>0.44405999999999995</v>
          </cell>
          <cell r="U327">
            <v>46.19903</v>
          </cell>
          <cell r="V327">
            <v>0</v>
          </cell>
          <cell r="W327">
            <v>0</v>
          </cell>
          <cell r="X327">
            <v>0</v>
          </cell>
          <cell r="Y327">
            <v>77.84802999999998</v>
          </cell>
          <cell r="Z327">
            <v>0</v>
          </cell>
          <cell r="AA327">
            <v>2.66E-3</v>
          </cell>
          <cell r="AB327">
            <v>1.8320999999999998</v>
          </cell>
          <cell r="AD327">
            <v>8.4177999999999997</v>
          </cell>
          <cell r="AE327">
            <v>87.23939</v>
          </cell>
          <cell r="AG327">
            <v>2.2107899999999998</v>
          </cell>
          <cell r="AH327">
            <v>0</v>
          </cell>
          <cell r="AJ327">
            <v>0</v>
          </cell>
        </row>
        <row r="328">
          <cell r="A328" t="str">
            <v>SCI CAMPDOLENT STE 512639447</v>
          </cell>
          <cell r="B328" t="str">
            <v>SCI CAMPDOLENT STE 5126</v>
          </cell>
          <cell r="C328">
            <v>39447</v>
          </cell>
          <cell r="D328">
            <v>406.69054999999997</v>
          </cell>
          <cell r="E328">
            <v>2.4300000000000003E-3</v>
          </cell>
          <cell r="F328">
            <v>86.516829999999985</v>
          </cell>
          <cell r="G328">
            <v>33.456760000000003</v>
          </cell>
          <cell r="H328">
            <v>-8.3871900000000004</v>
          </cell>
          <cell r="I328">
            <v>0</v>
          </cell>
          <cell r="J328">
            <v>0</v>
          </cell>
          <cell r="K328">
            <v>0</v>
          </cell>
          <cell r="L328">
            <v>51.647399999999998</v>
          </cell>
          <cell r="M328">
            <v>0.58953999999999995</v>
          </cell>
          <cell r="N328">
            <v>31.796590000000002</v>
          </cell>
          <cell r="O328">
            <v>44.123820000000002</v>
          </cell>
          <cell r="P328">
            <v>0</v>
          </cell>
          <cell r="Q328">
            <v>0</v>
          </cell>
          <cell r="R328">
            <v>0</v>
          </cell>
          <cell r="S328">
            <v>2.9525700000000001</v>
          </cell>
          <cell r="T328">
            <v>0.63224999999999998</v>
          </cell>
          <cell r="U328">
            <v>23.1</v>
          </cell>
          <cell r="V328">
            <v>0</v>
          </cell>
          <cell r="W328">
            <v>0</v>
          </cell>
          <cell r="X328">
            <v>0</v>
          </cell>
          <cell r="Y328">
            <v>38.473109999999998</v>
          </cell>
          <cell r="Z328">
            <v>6.55246</v>
          </cell>
          <cell r="AA328">
            <v>5.6000000000000006E-4</v>
          </cell>
          <cell r="AB328">
            <v>-2.0261300000000002</v>
          </cell>
          <cell r="AD328">
            <v>9.4815400000000007</v>
          </cell>
          <cell r="AE328">
            <v>49.160559999999997</v>
          </cell>
          <cell r="AG328">
            <v>0</v>
          </cell>
          <cell r="AH328">
            <v>0</v>
          </cell>
          <cell r="AJ328">
            <v>0</v>
          </cell>
        </row>
        <row r="329">
          <cell r="A329" t="str">
            <v>SCI CAMPDOLENT STE 5126BUDGET 2007</v>
          </cell>
          <cell r="B329" t="str">
            <v>SCI CAMPDOLENT STE 5126</v>
          </cell>
          <cell r="C329" t="str">
            <v>BUDGET 2007</v>
          </cell>
          <cell r="D329">
            <v>533.55723999999998</v>
          </cell>
          <cell r="E329">
            <v>0</v>
          </cell>
          <cell r="F329">
            <v>97.205149999999989</v>
          </cell>
          <cell r="G329">
            <v>47.6</v>
          </cell>
          <cell r="H329">
            <v>0</v>
          </cell>
          <cell r="I329">
            <v>0</v>
          </cell>
          <cell r="J329">
            <v>0</v>
          </cell>
          <cell r="K329">
            <v>0</v>
          </cell>
          <cell r="L329">
            <v>102.44199999999999</v>
          </cell>
          <cell r="M329">
            <v>0.6341</v>
          </cell>
          <cell r="N329">
            <v>41.678899999999999</v>
          </cell>
          <cell r="O329">
            <v>33.874503400000002</v>
          </cell>
          <cell r="P329">
            <v>0</v>
          </cell>
          <cell r="Q329">
            <v>0</v>
          </cell>
          <cell r="R329">
            <v>0</v>
          </cell>
          <cell r="S329">
            <v>0</v>
          </cell>
          <cell r="T329">
            <v>16.766020000000001</v>
          </cell>
          <cell r="U329">
            <v>47.6</v>
          </cell>
          <cell r="V329">
            <v>0</v>
          </cell>
          <cell r="W329">
            <v>0</v>
          </cell>
          <cell r="X329">
            <v>1.0853798240000001</v>
          </cell>
          <cell r="Y329">
            <v>77.227170000000001</v>
          </cell>
          <cell r="Z329">
            <v>0</v>
          </cell>
          <cell r="AA329">
            <v>0</v>
          </cell>
          <cell r="AB329">
            <v>0</v>
          </cell>
          <cell r="AD329">
            <v>0</v>
          </cell>
          <cell r="AE329">
            <v>99.163591838595437</v>
          </cell>
          <cell r="AG329">
            <v>0</v>
          </cell>
          <cell r="AH329">
            <v>0</v>
          </cell>
          <cell r="AJ329">
            <v>0</v>
          </cell>
        </row>
        <row r="330">
          <cell r="A330" t="str">
            <v>SCI CAMPDOLENT STE 5126BUDGET 2008</v>
          </cell>
          <cell r="B330" t="str">
            <v>SCI CAMPDOLENT STE 5126</v>
          </cell>
          <cell r="C330" t="str">
            <v>BUDGET 2008</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D330">
            <v>0</v>
          </cell>
          <cell r="AE330">
            <v>0</v>
          </cell>
          <cell r="AG330">
            <v>0</v>
          </cell>
          <cell r="AH330">
            <v>0</v>
          </cell>
          <cell r="AJ330">
            <v>0</v>
          </cell>
        </row>
        <row r="331">
          <cell r="A331" t="str">
            <v>SCI CAMPDOLENT STE 5126BUDGET 2009</v>
          </cell>
          <cell r="B331" t="str">
            <v>SCI CAMPDOLENT STE 5126</v>
          </cell>
          <cell r="C331" t="str">
            <v>BUDGET 2009</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D331">
            <v>0</v>
          </cell>
          <cell r="AE331">
            <v>0</v>
          </cell>
          <cell r="AG331">
            <v>0</v>
          </cell>
          <cell r="AH331">
            <v>0</v>
          </cell>
          <cell r="AJ331">
            <v>0</v>
          </cell>
        </row>
        <row r="332">
          <cell r="A332" t="str">
            <v>SCI CAMPDOLENT STE 5126BUDGET 2010</v>
          </cell>
          <cell r="B332" t="str">
            <v>SCI CAMPDOLENT STE 5126</v>
          </cell>
          <cell r="C332" t="str">
            <v>BUDGET 2010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D332">
            <v>0</v>
          </cell>
          <cell r="AE332">
            <v>0</v>
          </cell>
          <cell r="AG332">
            <v>0</v>
          </cell>
          <cell r="AH332">
            <v>0</v>
          </cell>
          <cell r="AJ332">
            <v>0</v>
          </cell>
        </row>
        <row r="333">
          <cell r="A333" t="str">
            <v>SCI CAMPDOLENT STE 5126BUDGET 2011</v>
          </cell>
          <cell r="B333" t="str">
            <v>SCI CAMPDOLENT STE 5126</v>
          </cell>
          <cell r="C333" t="str">
            <v>BUDGET 2011</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D333">
            <v>0</v>
          </cell>
          <cell r="AE333">
            <v>0</v>
          </cell>
          <cell r="AG333">
            <v>0</v>
          </cell>
          <cell r="AH333">
            <v>0</v>
          </cell>
          <cell r="AJ333">
            <v>0</v>
          </cell>
        </row>
        <row r="334">
          <cell r="A334" t="str">
            <v>SCI CAMPDOLENT STE 5126BUDGET 2012</v>
          </cell>
          <cell r="B334" t="str">
            <v>SCI CAMPDOLENT STE 5126</v>
          </cell>
          <cell r="C334" t="str">
            <v>BUDGET 2012</v>
          </cell>
          <cell r="D334">
            <v>0</v>
          </cell>
          <cell r="E334">
            <v>0</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D334">
            <v>0</v>
          </cell>
          <cell r="AE334">
            <v>0</v>
          </cell>
          <cell r="AG334">
            <v>0</v>
          </cell>
          <cell r="AH334">
            <v>0</v>
          </cell>
          <cell r="AJ334">
            <v>0</v>
          </cell>
        </row>
        <row r="335">
          <cell r="A335" t="str">
            <v>SCI CAMPDOLENT STE 5126BUDGET 2013</v>
          </cell>
          <cell r="B335" t="str">
            <v>SCI CAMPDOLENT STE 5126</v>
          </cell>
          <cell r="C335" t="str">
            <v>BUDGET 2013</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D335">
            <v>0</v>
          </cell>
          <cell r="AE335">
            <v>0</v>
          </cell>
          <cell r="AG335">
            <v>0</v>
          </cell>
          <cell r="AH335">
            <v>0</v>
          </cell>
          <cell r="AJ335">
            <v>0</v>
          </cell>
        </row>
        <row r="336">
          <cell r="A336" t="str">
            <v>SCI CAMPDOLENT STE 5126BUDGET 2014</v>
          </cell>
          <cell r="B336" t="str">
            <v>SCI CAMPDOLENT STE 5126</v>
          </cell>
          <cell r="C336" t="str">
            <v>BUDGET 2014</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D336">
            <v>0</v>
          </cell>
          <cell r="AE336">
            <v>0</v>
          </cell>
          <cell r="AG336">
            <v>0</v>
          </cell>
          <cell r="AH336">
            <v>0</v>
          </cell>
          <cell r="AJ336">
            <v>0</v>
          </cell>
        </row>
        <row r="337">
          <cell r="A337" t="str">
            <v>SCI CAMPDOLENT STE 5126BUDGET 2015</v>
          </cell>
          <cell r="B337" t="str">
            <v>SCI CAMPDOLENT STE 5126</v>
          </cell>
          <cell r="C337" t="str">
            <v>BUDGET 2015</v>
          </cell>
          <cell r="D337">
            <v>0</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D337">
            <v>0</v>
          </cell>
          <cell r="AE337">
            <v>0</v>
          </cell>
          <cell r="AG337">
            <v>0</v>
          </cell>
          <cell r="AH337">
            <v>0</v>
          </cell>
          <cell r="AJ337">
            <v>0</v>
          </cell>
        </row>
        <row r="338">
          <cell r="A338" t="str">
            <v>SCI CAMPDOLENT STE 5126BUDGET 2016</v>
          </cell>
          <cell r="B338" t="str">
            <v>SCI CAMPDOLENT STE 5126</v>
          </cell>
          <cell r="C338" t="str">
            <v>BUDGET 2016</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D338">
            <v>0</v>
          </cell>
          <cell r="AE338">
            <v>0</v>
          </cell>
          <cell r="AG338">
            <v>0</v>
          </cell>
          <cell r="AH338">
            <v>0</v>
          </cell>
          <cell r="AJ338">
            <v>0</v>
          </cell>
        </row>
        <row r="339">
          <cell r="A339" t="str">
            <v>SCI CAMPDOLENT STE 5126BUDGET 2017</v>
          </cell>
          <cell r="B339" t="str">
            <v>SCI CAMPDOLENT STE 5126</v>
          </cell>
          <cell r="C339" t="str">
            <v>BUDGET 2017</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D339">
            <v>0</v>
          </cell>
          <cell r="AE339">
            <v>0</v>
          </cell>
          <cell r="AG339">
            <v>0</v>
          </cell>
          <cell r="AH339">
            <v>0</v>
          </cell>
          <cell r="AJ339">
            <v>0</v>
          </cell>
        </row>
        <row r="340">
          <cell r="A340" t="str">
            <v>SAS CENTER VILLEPINTE STE 541438717</v>
          </cell>
          <cell r="B340" t="str">
            <v>SAS CENTER VILLEPINTE STE 5414</v>
          </cell>
          <cell r="C340">
            <v>38717</v>
          </cell>
          <cell r="D340">
            <v>5455.2229800000005</v>
          </cell>
          <cell r="E340">
            <v>1.31016</v>
          </cell>
          <cell r="F340">
            <v>1595.7531399999998</v>
          </cell>
          <cell r="G340">
            <v>240.53577999999999</v>
          </cell>
          <cell r="H340">
            <v>-179.9777</v>
          </cell>
          <cell r="I340">
            <v>0</v>
          </cell>
          <cell r="J340">
            <v>114.58247</v>
          </cell>
          <cell r="K340">
            <v>0</v>
          </cell>
          <cell r="L340">
            <v>1324.4770499999997</v>
          </cell>
          <cell r="M340">
            <v>13.14086</v>
          </cell>
          <cell r="N340">
            <v>450.52962000000002</v>
          </cell>
          <cell r="O340">
            <v>134.53563</v>
          </cell>
          <cell r="P340">
            <v>0</v>
          </cell>
          <cell r="Q340">
            <v>0</v>
          </cell>
          <cell r="R340">
            <v>0</v>
          </cell>
          <cell r="S340">
            <v>34.062870000000004</v>
          </cell>
          <cell r="T340">
            <v>108.61252</v>
          </cell>
          <cell r="U340">
            <v>204.874</v>
          </cell>
          <cell r="V340">
            <v>30.405999999999999</v>
          </cell>
          <cell r="W340">
            <v>0</v>
          </cell>
          <cell r="X340">
            <v>11.009180000000001</v>
          </cell>
          <cell r="Y340">
            <v>1196.3138000000001</v>
          </cell>
          <cell r="Z340">
            <v>15.08948</v>
          </cell>
          <cell r="AA340">
            <v>6.28E-3</v>
          </cell>
          <cell r="AB340">
            <v>-12</v>
          </cell>
          <cell r="AD340">
            <v>84.264009999999999</v>
          </cell>
          <cell r="AE340">
            <v>1270.69901</v>
          </cell>
          <cell r="AG340">
            <v>0.79913000000000001</v>
          </cell>
          <cell r="AH340">
            <v>3.0000000000000001E-3</v>
          </cell>
          <cell r="AJ340">
            <v>0</v>
          </cell>
        </row>
        <row r="341">
          <cell r="A341" t="str">
            <v>SAS CENTER VILLEPINTE STE 541439082</v>
          </cell>
          <cell r="B341" t="str">
            <v>SAS CENTER VILLEPINTE STE 5414</v>
          </cell>
          <cell r="C341">
            <v>39082</v>
          </cell>
          <cell r="D341">
            <v>5621.1694100000004</v>
          </cell>
          <cell r="E341">
            <v>0.66682000000000008</v>
          </cell>
          <cell r="F341">
            <v>1413.2786999999998</v>
          </cell>
          <cell r="G341">
            <v>267.03101999999996</v>
          </cell>
          <cell r="H341">
            <v>-264.14182</v>
          </cell>
          <cell r="I341">
            <v>0</v>
          </cell>
          <cell r="J341">
            <v>32.741439999999997</v>
          </cell>
          <cell r="K341">
            <v>0</v>
          </cell>
          <cell r="L341">
            <v>1131.7777000000001</v>
          </cell>
          <cell r="M341">
            <v>14.67787</v>
          </cell>
          <cell r="N341">
            <v>429.70438999999999</v>
          </cell>
          <cell r="O341">
            <v>133.7029</v>
          </cell>
          <cell r="P341">
            <v>0</v>
          </cell>
          <cell r="Q341">
            <v>0</v>
          </cell>
          <cell r="R341">
            <v>0</v>
          </cell>
          <cell r="S341">
            <v>180.90510999999998</v>
          </cell>
          <cell r="T341">
            <v>109.23062000000002</v>
          </cell>
          <cell r="U341">
            <v>212.87100000000001</v>
          </cell>
          <cell r="V341">
            <v>30.405999999999999</v>
          </cell>
          <cell r="W341">
            <v>0</v>
          </cell>
          <cell r="X341">
            <v>11.20543</v>
          </cell>
          <cell r="Y341">
            <v>1139.85122</v>
          </cell>
          <cell r="Z341">
            <v>133.24591000000001</v>
          </cell>
          <cell r="AA341">
            <v>2.9199999999999999E-3</v>
          </cell>
          <cell r="AB341">
            <v>0</v>
          </cell>
          <cell r="AD341">
            <v>103.74516</v>
          </cell>
          <cell r="AE341">
            <v>1239.39002</v>
          </cell>
          <cell r="AG341">
            <v>0</v>
          </cell>
          <cell r="AH341">
            <v>0</v>
          </cell>
          <cell r="AJ341">
            <v>0</v>
          </cell>
        </row>
        <row r="342">
          <cell r="A342" t="str">
            <v>SAS CENTER VILLEPINTE STE 541439447</v>
          </cell>
          <cell r="B342" t="str">
            <v>SAS CENTER VILLEPINTE STE 5414</v>
          </cell>
          <cell r="C342">
            <v>39447</v>
          </cell>
          <cell r="D342">
            <v>5937.9543899999999</v>
          </cell>
          <cell r="E342">
            <v>9.75E-3</v>
          </cell>
          <cell r="F342">
            <v>1433.99631</v>
          </cell>
          <cell r="G342">
            <v>258.72933</v>
          </cell>
          <cell r="H342">
            <v>-27.138150000000138</v>
          </cell>
          <cell r="I342">
            <v>0</v>
          </cell>
          <cell r="J342">
            <v>137.24825000000001</v>
          </cell>
          <cell r="K342">
            <v>0</v>
          </cell>
          <cell r="L342">
            <v>1386.0876799999999</v>
          </cell>
          <cell r="M342">
            <v>13.83432</v>
          </cell>
          <cell r="N342">
            <v>571.69024999999999</v>
          </cell>
          <cell r="O342">
            <v>148.06254000000001</v>
          </cell>
          <cell r="P342">
            <v>0</v>
          </cell>
          <cell r="Q342">
            <v>0</v>
          </cell>
          <cell r="R342">
            <v>0</v>
          </cell>
          <cell r="S342">
            <v>56.827469999999998</v>
          </cell>
          <cell r="T342">
            <v>117.12294</v>
          </cell>
          <cell r="U342">
            <v>219.583</v>
          </cell>
          <cell r="V342">
            <v>30.61619</v>
          </cell>
          <cell r="W342">
            <v>0</v>
          </cell>
          <cell r="X342">
            <v>11.796700000000001</v>
          </cell>
          <cell r="Y342">
            <v>1139.7676099999999</v>
          </cell>
          <cell r="Z342">
            <v>80.007840000000002</v>
          </cell>
          <cell r="AA342">
            <v>4.4039999999999996E-2</v>
          </cell>
          <cell r="AB342">
            <v>0</v>
          </cell>
          <cell r="AD342">
            <v>107.12113000000001</v>
          </cell>
          <cell r="AE342">
            <v>1469.7882</v>
          </cell>
          <cell r="AG342">
            <v>0</v>
          </cell>
          <cell r="AH342">
            <v>55.770220000000002</v>
          </cell>
          <cell r="AJ342">
            <v>0</v>
          </cell>
        </row>
        <row r="343">
          <cell r="A343" t="str">
            <v>SAS CENTER VILLEPINTE STE 5414BUDGET 2007</v>
          </cell>
          <cell r="B343" t="str">
            <v>SAS CENTER VILLEPINTE STE 5414</v>
          </cell>
          <cell r="C343" t="str">
            <v>BUDGET 2007</v>
          </cell>
          <cell r="D343">
            <v>5981.1509999999998</v>
          </cell>
          <cell r="E343">
            <v>0</v>
          </cell>
          <cell r="F343">
            <v>1420.975101</v>
          </cell>
          <cell r="G343">
            <v>275.03401960000002</v>
          </cell>
          <cell r="H343">
            <v>0</v>
          </cell>
          <cell r="I343">
            <v>0</v>
          </cell>
          <cell r="J343">
            <v>0</v>
          </cell>
          <cell r="K343">
            <v>0.68015639999999999</v>
          </cell>
          <cell r="L343">
            <v>1439.7136731000001</v>
          </cell>
          <cell r="M343">
            <v>15.1182061</v>
          </cell>
          <cell r="N343">
            <v>460</v>
          </cell>
          <cell r="O343">
            <v>137.713987</v>
          </cell>
          <cell r="P343">
            <v>0</v>
          </cell>
          <cell r="Q343">
            <v>0</v>
          </cell>
          <cell r="R343">
            <v>0</v>
          </cell>
          <cell r="S343">
            <v>18.952000000000002</v>
          </cell>
          <cell r="T343">
            <v>111.99420720000001</v>
          </cell>
          <cell r="U343">
            <v>244.62801959999999</v>
          </cell>
          <cell r="V343">
            <v>30.405999999999999</v>
          </cell>
          <cell r="W343">
            <v>0</v>
          </cell>
          <cell r="X343">
            <v>11.3174843</v>
          </cell>
          <cell r="Y343">
            <v>1196.3138000000001</v>
          </cell>
          <cell r="Z343">
            <v>0</v>
          </cell>
          <cell r="AA343">
            <v>0</v>
          </cell>
          <cell r="AB343">
            <v>319.98290000000003</v>
          </cell>
          <cell r="AD343">
            <v>45.257885499999993</v>
          </cell>
          <cell r="AE343">
            <v>1357.3876029999999</v>
          </cell>
          <cell r="AG343">
            <v>0</v>
          </cell>
          <cell r="AH343">
            <v>0</v>
          </cell>
          <cell r="AJ343">
            <v>0</v>
          </cell>
        </row>
        <row r="344">
          <cell r="A344" t="str">
            <v>SAS CENTER VILLEPINTE STE 5414BUDGET 2008</v>
          </cell>
          <cell r="B344" t="str">
            <v>SAS CENTER VILLEPINTE STE 5414</v>
          </cell>
          <cell r="C344" t="str">
            <v>BUDGET 2008</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D344">
            <v>0</v>
          </cell>
          <cell r="AE344">
            <v>0</v>
          </cell>
          <cell r="AG344">
            <v>0</v>
          </cell>
          <cell r="AH344">
            <v>0</v>
          </cell>
          <cell r="AJ344">
            <v>0</v>
          </cell>
        </row>
        <row r="345">
          <cell r="A345" t="str">
            <v>SAS CENTER VILLEPINTE STE 5414BUDGET 2009</v>
          </cell>
          <cell r="B345" t="str">
            <v>SAS CENTER VILLEPINTE STE 5414</v>
          </cell>
          <cell r="C345" t="str">
            <v>BUDGET 2009</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D345">
            <v>0</v>
          </cell>
          <cell r="AE345">
            <v>0</v>
          </cell>
          <cell r="AG345">
            <v>0</v>
          </cell>
          <cell r="AH345">
            <v>0</v>
          </cell>
          <cell r="AJ345">
            <v>0</v>
          </cell>
        </row>
        <row r="346">
          <cell r="A346" t="str">
            <v>SAS CENTER VILLEPINTE STE 5414BUDGET 2010</v>
          </cell>
          <cell r="B346" t="str">
            <v>SAS CENTER VILLEPINTE STE 5414</v>
          </cell>
          <cell r="C346" t="str">
            <v>BUDGET 2010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D346">
            <v>0</v>
          </cell>
          <cell r="AE346">
            <v>0</v>
          </cell>
          <cell r="AG346">
            <v>0</v>
          </cell>
          <cell r="AH346">
            <v>0</v>
          </cell>
          <cell r="AJ346">
            <v>0</v>
          </cell>
        </row>
        <row r="347">
          <cell r="A347" t="str">
            <v>SAS CENTER VILLEPINTE STE 5414BUDGET 2011</v>
          </cell>
          <cell r="B347" t="str">
            <v>SAS CENTER VILLEPINTE STE 5414</v>
          </cell>
          <cell r="C347" t="str">
            <v>BUDGET 2011</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D347">
            <v>0</v>
          </cell>
          <cell r="AE347">
            <v>0</v>
          </cell>
          <cell r="AG347">
            <v>0</v>
          </cell>
          <cell r="AH347">
            <v>0</v>
          </cell>
          <cell r="AJ347">
            <v>0</v>
          </cell>
        </row>
        <row r="348">
          <cell r="A348" t="str">
            <v>SAS CENTER VILLEPINTE STE 5414BUDGET 2012</v>
          </cell>
          <cell r="B348" t="str">
            <v>SAS CENTER VILLEPINTE STE 5414</v>
          </cell>
          <cell r="C348" t="str">
            <v>BUDGET 2012</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D348">
            <v>0</v>
          </cell>
          <cell r="AE348">
            <v>0</v>
          </cell>
          <cell r="AG348">
            <v>0</v>
          </cell>
          <cell r="AH348">
            <v>0</v>
          </cell>
          <cell r="AJ348">
            <v>0</v>
          </cell>
        </row>
        <row r="349">
          <cell r="A349" t="str">
            <v>SAS CENTER VILLEPINTE STE 5414BUDGET 2013</v>
          </cell>
          <cell r="B349" t="str">
            <v>SAS CENTER VILLEPINTE STE 5414</v>
          </cell>
          <cell r="C349" t="str">
            <v>BUDGET 2013</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D349">
            <v>0</v>
          </cell>
          <cell r="AE349">
            <v>0</v>
          </cell>
          <cell r="AG349">
            <v>0</v>
          </cell>
          <cell r="AH349">
            <v>0</v>
          </cell>
          <cell r="AJ349">
            <v>0</v>
          </cell>
        </row>
        <row r="350">
          <cell r="A350" t="str">
            <v>SAS CENTER VILLEPINTE STE 5414BUDGET 2014</v>
          </cell>
          <cell r="B350" t="str">
            <v>SAS CENTER VILLEPINTE STE 5414</v>
          </cell>
          <cell r="C350" t="str">
            <v>BUDGET 2014</v>
          </cell>
          <cell r="D350">
            <v>0</v>
          </cell>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D350">
            <v>0</v>
          </cell>
          <cell r="AE350">
            <v>0</v>
          </cell>
          <cell r="AG350">
            <v>0</v>
          </cell>
          <cell r="AH350">
            <v>0</v>
          </cell>
          <cell r="AJ350">
            <v>0</v>
          </cell>
        </row>
        <row r="351">
          <cell r="A351" t="str">
            <v>SAS CENTER VILLEPINTE STE 5414BUDGET 2015</v>
          </cell>
          <cell r="B351" t="str">
            <v>SAS CENTER VILLEPINTE STE 5414</v>
          </cell>
          <cell r="C351" t="str">
            <v>BUDGET 2015</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D351">
            <v>0</v>
          </cell>
          <cell r="AE351">
            <v>0</v>
          </cell>
          <cell r="AG351">
            <v>0</v>
          </cell>
          <cell r="AH351">
            <v>0</v>
          </cell>
          <cell r="AJ351">
            <v>0</v>
          </cell>
        </row>
        <row r="352">
          <cell r="A352" t="str">
            <v>SAS CENTER VILLEPINTE STE 5414BUDGET 2016</v>
          </cell>
          <cell r="B352" t="str">
            <v>SAS CENTER VILLEPINTE STE 5414</v>
          </cell>
          <cell r="C352" t="str">
            <v>BUDGET 2016</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D352">
            <v>0</v>
          </cell>
          <cell r="AE352">
            <v>0</v>
          </cell>
          <cell r="AG352">
            <v>0</v>
          </cell>
          <cell r="AH352">
            <v>0</v>
          </cell>
          <cell r="AJ352">
            <v>0</v>
          </cell>
        </row>
        <row r="353">
          <cell r="A353" t="str">
            <v>SAS CENTER VILLEPINTE STE 5414BUDGET 2017</v>
          </cell>
          <cell r="B353" t="str">
            <v>SAS CENTER VILLEPINTE STE 5414</v>
          </cell>
          <cell r="C353" t="str">
            <v>BUDGET 2017</v>
          </cell>
          <cell r="D353">
            <v>0</v>
          </cell>
          <cell r="E353">
            <v>0</v>
          </cell>
          <cell r="F353">
            <v>0</v>
          </cell>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D353">
            <v>0</v>
          </cell>
          <cell r="AE353">
            <v>0</v>
          </cell>
          <cell r="AG353">
            <v>0</v>
          </cell>
          <cell r="AH353">
            <v>0</v>
          </cell>
          <cell r="AJ353">
            <v>0</v>
          </cell>
        </row>
        <row r="354">
          <cell r="A354" t="str">
            <v>SAS COLVEL STE 546038717</v>
          </cell>
          <cell r="B354" t="str">
            <v>SAS COLVEL STE 5460</v>
          </cell>
          <cell r="C354">
            <v>38717</v>
          </cell>
          <cell r="D354">
            <v>12647.36781</v>
          </cell>
          <cell r="E354">
            <v>2.4100000000000002E-3</v>
          </cell>
          <cell r="F354">
            <v>202.54480999999998</v>
          </cell>
          <cell r="G354">
            <v>423.16980000000001</v>
          </cell>
          <cell r="H354">
            <v>0</v>
          </cell>
          <cell r="I354">
            <v>0</v>
          </cell>
          <cell r="J354">
            <v>0</v>
          </cell>
          <cell r="K354">
            <v>0</v>
          </cell>
          <cell r="L354">
            <v>0</v>
          </cell>
          <cell r="M354">
            <v>202.54480999999998</v>
          </cell>
          <cell r="N354">
            <v>0</v>
          </cell>
          <cell r="O354">
            <v>238.47543999999999</v>
          </cell>
          <cell r="P354">
            <v>0</v>
          </cell>
          <cell r="Q354">
            <v>0</v>
          </cell>
          <cell r="R354">
            <v>0</v>
          </cell>
          <cell r="S354">
            <v>190.86157</v>
          </cell>
          <cell r="T354">
            <v>209.67560999999998</v>
          </cell>
          <cell r="U354">
            <v>283.20499999999998</v>
          </cell>
          <cell r="V354">
            <v>139.9648</v>
          </cell>
          <cell r="W354">
            <v>0</v>
          </cell>
          <cell r="X354">
            <v>23.312000000000001</v>
          </cell>
          <cell r="Y354">
            <v>3712.3940699999998</v>
          </cell>
          <cell r="Z354">
            <v>0</v>
          </cell>
          <cell r="AA354">
            <v>5.9999999999999995E-4</v>
          </cell>
          <cell r="AB354">
            <v>0</v>
          </cell>
          <cell r="AD354">
            <v>34.089750000000002</v>
          </cell>
          <cell r="AE354">
            <v>6691.6984299999995</v>
          </cell>
          <cell r="AG354">
            <v>81.08</v>
          </cell>
          <cell r="AH354">
            <v>0</v>
          </cell>
          <cell r="AJ354">
            <v>3.75</v>
          </cell>
        </row>
        <row r="355">
          <cell r="A355" t="str">
            <v>SAS COLVEL STE 546039082</v>
          </cell>
          <cell r="B355" t="str">
            <v>SAS COLVEL STE 5460</v>
          </cell>
          <cell r="C355">
            <v>39082</v>
          </cell>
          <cell r="D355">
            <v>13250.81763</v>
          </cell>
          <cell r="E355">
            <v>2.82E-3</v>
          </cell>
          <cell r="F355">
            <v>66.390720000000002</v>
          </cell>
          <cell r="G355">
            <v>426.49200000000002</v>
          </cell>
          <cell r="H355">
            <v>-20.2531</v>
          </cell>
          <cell r="I355">
            <v>0</v>
          </cell>
          <cell r="J355">
            <v>0</v>
          </cell>
          <cell r="K355">
            <v>0</v>
          </cell>
          <cell r="L355">
            <v>50.291640000000001</v>
          </cell>
          <cell r="M355">
            <v>62.479519999999994</v>
          </cell>
          <cell r="N355">
            <v>0</v>
          </cell>
          <cell r="O355">
            <v>480.8</v>
          </cell>
          <cell r="P355">
            <v>0</v>
          </cell>
          <cell r="Q355">
            <v>0</v>
          </cell>
          <cell r="R355">
            <v>0</v>
          </cell>
          <cell r="S355">
            <v>50.505549999999999</v>
          </cell>
          <cell r="T355">
            <v>1.5733599999999999</v>
          </cell>
          <cell r="U355">
            <v>294.82799999999997</v>
          </cell>
          <cell r="V355">
            <v>131.66399999999999</v>
          </cell>
          <cell r="W355">
            <v>0</v>
          </cell>
          <cell r="X355">
            <v>38.338999999999999</v>
          </cell>
          <cell r="Y355">
            <v>3712.3940699999998</v>
          </cell>
          <cell r="Z355">
            <v>0</v>
          </cell>
          <cell r="AA355">
            <v>6.6E-4</v>
          </cell>
          <cell r="AB355">
            <v>7.6289999999999996</v>
          </cell>
          <cell r="AD355">
            <v>145.75623999999999</v>
          </cell>
          <cell r="AE355">
            <v>5513.3543899999995</v>
          </cell>
          <cell r="AG355">
            <v>0</v>
          </cell>
          <cell r="AH355">
            <v>0</v>
          </cell>
          <cell r="AJ355">
            <v>0</v>
          </cell>
        </row>
        <row r="356">
          <cell r="A356" t="str">
            <v>SAS COLVEL STE 546039447</v>
          </cell>
          <cell r="B356" t="str">
            <v>SAS COLVEL STE 5460</v>
          </cell>
          <cell r="C356">
            <v>39447</v>
          </cell>
          <cell r="D356">
            <v>13952.198410000001</v>
          </cell>
          <cell r="E356">
            <v>1.8700000000000001E-3</v>
          </cell>
          <cell r="F356">
            <v>63.372959999999999</v>
          </cell>
          <cell r="G356">
            <v>551.59100000000001</v>
          </cell>
          <cell r="H356">
            <v>7.5285299999999999</v>
          </cell>
          <cell r="I356">
            <v>0</v>
          </cell>
          <cell r="J356">
            <v>0</v>
          </cell>
          <cell r="K356">
            <v>0</v>
          </cell>
          <cell r="L356">
            <v>0</v>
          </cell>
          <cell r="M356">
            <v>82.038229999999999</v>
          </cell>
          <cell r="N356">
            <v>31.0105</v>
          </cell>
          <cell r="O356">
            <v>499.8</v>
          </cell>
          <cell r="P356">
            <v>0</v>
          </cell>
          <cell r="Q356">
            <v>0</v>
          </cell>
          <cell r="R356">
            <v>0</v>
          </cell>
          <cell r="S356">
            <v>73.509330000000006</v>
          </cell>
          <cell r="T356">
            <v>1.5850199999999999</v>
          </cell>
          <cell r="U356">
            <v>419.92700000000002</v>
          </cell>
          <cell r="V356">
            <v>131.66399999999999</v>
          </cell>
          <cell r="W356">
            <v>0</v>
          </cell>
          <cell r="X356">
            <v>39.722999999999999</v>
          </cell>
          <cell r="Y356">
            <v>3712.3940699999998</v>
          </cell>
          <cell r="Z356">
            <v>0</v>
          </cell>
          <cell r="AA356">
            <v>2.32E-3</v>
          </cell>
          <cell r="AB356">
            <v>0.23</v>
          </cell>
          <cell r="AD356">
            <v>772.48104000000001</v>
          </cell>
          <cell r="AE356">
            <v>6491.08079</v>
          </cell>
          <cell r="AG356">
            <v>0</v>
          </cell>
          <cell r="AH356">
            <v>0</v>
          </cell>
          <cell r="AJ356">
            <v>0</v>
          </cell>
        </row>
        <row r="357">
          <cell r="A357" t="str">
            <v>SAS COLVEL STE 5460BUDGET 2007 V0</v>
          </cell>
          <cell r="B357" t="str">
            <v>SAS COLVEL STE 5460</v>
          </cell>
          <cell r="C357" t="str">
            <v>BUDGET 2007 V0</v>
          </cell>
          <cell r="D357">
            <v>13690.269</v>
          </cell>
          <cell r="E357">
            <v>0</v>
          </cell>
          <cell r="F357">
            <v>63.374000000000002</v>
          </cell>
          <cell r="G357">
            <v>432.38900000000001</v>
          </cell>
          <cell r="H357">
            <v>0</v>
          </cell>
          <cell r="I357">
            <v>0</v>
          </cell>
          <cell r="J357">
            <v>0</v>
          </cell>
          <cell r="K357">
            <v>0</v>
          </cell>
          <cell r="L357">
            <v>0</v>
          </cell>
          <cell r="M357">
            <v>63.374000000000002</v>
          </cell>
          <cell r="N357">
            <v>51.936</v>
          </cell>
          <cell r="O357">
            <v>480.8</v>
          </cell>
          <cell r="P357">
            <v>0</v>
          </cell>
          <cell r="Q357">
            <v>0</v>
          </cell>
          <cell r="R357">
            <v>0</v>
          </cell>
          <cell r="S357">
            <v>28</v>
          </cell>
          <cell r="T357">
            <v>18.271260000000002</v>
          </cell>
          <cell r="U357">
            <v>300.72500000000002</v>
          </cell>
          <cell r="V357">
            <v>131.66399999999999</v>
          </cell>
          <cell r="W357">
            <v>22.53078</v>
          </cell>
          <cell r="X357">
            <v>16.25</v>
          </cell>
          <cell r="Y357">
            <v>3715.7877048671198</v>
          </cell>
          <cell r="Z357">
            <v>0</v>
          </cell>
          <cell r="AA357">
            <v>0</v>
          </cell>
          <cell r="AB357">
            <v>0</v>
          </cell>
          <cell r="AD357">
            <v>36.334702450256003</v>
          </cell>
          <cell r="AE357">
            <v>5607.4304189999993</v>
          </cell>
          <cell r="AG357">
            <v>0</v>
          </cell>
          <cell r="AH357">
            <v>0</v>
          </cell>
          <cell r="AJ357">
            <v>0</v>
          </cell>
        </row>
        <row r="358">
          <cell r="A358" t="str">
            <v>SAS COLVEL STE 5460BUDGET 2007</v>
          </cell>
          <cell r="B358" t="str">
            <v>SAS COLVEL STE 5460</v>
          </cell>
          <cell r="C358" t="str">
            <v>BUDGET 2007</v>
          </cell>
          <cell r="D358">
            <v>13690.269</v>
          </cell>
          <cell r="E358">
            <v>0</v>
          </cell>
          <cell r="F358">
            <v>65.463999999999999</v>
          </cell>
          <cell r="G358">
            <v>435.33699999999999</v>
          </cell>
          <cell r="H358">
            <v>0</v>
          </cell>
          <cell r="I358">
            <v>0</v>
          </cell>
          <cell r="J358">
            <v>0</v>
          </cell>
          <cell r="K358">
            <v>0</v>
          </cell>
          <cell r="L358">
            <v>0</v>
          </cell>
          <cell r="M358">
            <v>80.042839999999998</v>
          </cell>
          <cell r="N358">
            <v>51.936</v>
          </cell>
          <cell r="O358">
            <v>480.8</v>
          </cell>
          <cell r="P358">
            <v>0</v>
          </cell>
          <cell r="Q358">
            <v>0</v>
          </cell>
          <cell r="R358">
            <v>0</v>
          </cell>
          <cell r="S358">
            <v>25.5</v>
          </cell>
          <cell r="T358">
            <v>5.0879599999999998</v>
          </cell>
          <cell r="U358">
            <v>303.673</v>
          </cell>
          <cell r="V358">
            <v>131.66399999999999</v>
          </cell>
          <cell r="W358">
            <v>0</v>
          </cell>
          <cell r="X358">
            <v>38.29</v>
          </cell>
          <cell r="Y358">
            <v>3715.7877048671198</v>
          </cell>
          <cell r="Z358">
            <v>0</v>
          </cell>
          <cell r="AA358">
            <v>0</v>
          </cell>
          <cell r="AB358">
            <v>0</v>
          </cell>
          <cell r="AD358">
            <v>62</v>
          </cell>
          <cell r="AE358">
            <v>5714.9963549969998</v>
          </cell>
          <cell r="AG358">
            <v>0</v>
          </cell>
          <cell r="AH358">
            <v>0</v>
          </cell>
          <cell r="AJ358">
            <v>0</v>
          </cell>
        </row>
        <row r="359">
          <cell r="A359" t="str">
            <v>SAS COLVEL STE 5460BUDGET 2008</v>
          </cell>
          <cell r="B359" t="str">
            <v>SAS COLVEL STE 5460</v>
          </cell>
          <cell r="C359" t="str">
            <v>BUDGET 2008</v>
          </cell>
          <cell r="D359">
            <v>0</v>
          </cell>
          <cell r="E359">
            <v>0</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D359">
            <v>0</v>
          </cell>
          <cell r="AE359">
            <v>0</v>
          </cell>
          <cell r="AG359">
            <v>0</v>
          </cell>
          <cell r="AH359">
            <v>0</v>
          </cell>
          <cell r="AJ359">
            <v>0</v>
          </cell>
        </row>
        <row r="360">
          <cell r="A360" t="str">
            <v>SAS COLVEL STE 5460BUDGET 2009</v>
          </cell>
          <cell r="B360" t="str">
            <v>SAS COLVEL STE 5460</v>
          </cell>
          <cell r="C360" t="str">
            <v>BUDGET 2009</v>
          </cell>
          <cell r="D360">
            <v>0</v>
          </cell>
          <cell r="E360">
            <v>0</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D360">
            <v>0</v>
          </cell>
          <cell r="AE360">
            <v>0</v>
          </cell>
          <cell r="AG360">
            <v>0</v>
          </cell>
          <cell r="AH360">
            <v>0</v>
          </cell>
          <cell r="AJ360">
            <v>0</v>
          </cell>
        </row>
        <row r="361">
          <cell r="A361" t="str">
            <v>SAS COLVEL STE 5460BUDGET 2010</v>
          </cell>
          <cell r="B361" t="str">
            <v>SAS COLVEL STE 5460</v>
          </cell>
          <cell r="C361" t="str">
            <v>BUDGET 2010</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D361">
            <v>0</v>
          </cell>
          <cell r="AE361">
            <v>0</v>
          </cell>
          <cell r="AG361">
            <v>0</v>
          </cell>
          <cell r="AH361">
            <v>0</v>
          </cell>
          <cell r="AJ361">
            <v>0</v>
          </cell>
        </row>
        <row r="362">
          <cell r="A362" t="str">
            <v>SAS COLVEL STE 5460BUDGET 2011</v>
          </cell>
          <cell r="B362" t="str">
            <v>SAS COLVEL STE 5460</v>
          </cell>
          <cell r="C362" t="str">
            <v>BUDGET 2011</v>
          </cell>
          <cell r="D362">
            <v>0</v>
          </cell>
          <cell r="E362">
            <v>0</v>
          </cell>
          <cell r="F362">
            <v>0</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D362">
            <v>0</v>
          </cell>
          <cell r="AE362">
            <v>0</v>
          </cell>
          <cell r="AG362">
            <v>0</v>
          </cell>
          <cell r="AH362">
            <v>0</v>
          </cell>
          <cell r="AJ362">
            <v>0</v>
          </cell>
        </row>
        <row r="363">
          <cell r="A363" t="str">
            <v>SAS COLVEL STE 5460BUDGET 2012</v>
          </cell>
          <cell r="B363" t="str">
            <v>SAS COLVEL STE 5460</v>
          </cell>
          <cell r="C363" t="str">
            <v>BUDGET 2012</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D363">
            <v>0</v>
          </cell>
          <cell r="AE363">
            <v>0</v>
          </cell>
          <cell r="AG363">
            <v>0</v>
          </cell>
          <cell r="AH363">
            <v>0</v>
          </cell>
          <cell r="AJ363">
            <v>0</v>
          </cell>
        </row>
        <row r="364">
          <cell r="A364" t="str">
            <v>SAS COLVEL STE 5460BUDGET 2013</v>
          </cell>
          <cell r="B364" t="str">
            <v>SAS COLVEL STE 5460</v>
          </cell>
          <cell r="C364" t="str">
            <v>BUDGET 2013</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D364">
            <v>0</v>
          </cell>
          <cell r="AE364">
            <v>0</v>
          </cell>
          <cell r="AG364">
            <v>0</v>
          </cell>
          <cell r="AH364">
            <v>0</v>
          </cell>
          <cell r="AJ364">
            <v>0</v>
          </cell>
        </row>
        <row r="365">
          <cell r="A365" t="str">
            <v>SAS COLVEL STE 5460BUDGET 2014</v>
          </cell>
          <cell r="B365" t="str">
            <v>SAS COLVEL STE 5460</v>
          </cell>
          <cell r="C365" t="str">
            <v>BUDGET 2014</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D365">
            <v>0</v>
          </cell>
          <cell r="AE365">
            <v>0</v>
          </cell>
          <cell r="AG365">
            <v>0</v>
          </cell>
          <cell r="AH365">
            <v>0</v>
          </cell>
          <cell r="AJ365">
            <v>0</v>
          </cell>
        </row>
        <row r="366">
          <cell r="A366" t="str">
            <v>SAS COLVEL STE 5460BUDGET 2015</v>
          </cell>
          <cell r="B366" t="str">
            <v>SAS COLVEL STE 5460</v>
          </cell>
          <cell r="C366" t="str">
            <v>BUDGET 2015</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D366">
            <v>0</v>
          </cell>
          <cell r="AE366">
            <v>0</v>
          </cell>
          <cell r="AG366">
            <v>0</v>
          </cell>
          <cell r="AH366">
            <v>0</v>
          </cell>
          <cell r="AJ366">
            <v>0</v>
          </cell>
        </row>
        <row r="367">
          <cell r="A367" t="str">
            <v>SAS COLVEL STE 5460BUDGET 2016</v>
          </cell>
          <cell r="B367" t="str">
            <v>SAS COLVEL STE 5460</v>
          </cell>
          <cell r="C367" t="str">
            <v>BUDGET 2016</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D367">
            <v>0</v>
          </cell>
          <cell r="AE367">
            <v>0</v>
          </cell>
          <cell r="AG367">
            <v>0</v>
          </cell>
          <cell r="AH367">
            <v>0</v>
          </cell>
          <cell r="AJ367">
            <v>0</v>
          </cell>
        </row>
        <row r="368">
          <cell r="A368" t="str">
            <v>SAS COLVEL STE 5460BUDGET 2017</v>
          </cell>
          <cell r="B368" t="str">
            <v>SAS COLVEL STE 5460</v>
          </cell>
          <cell r="C368" t="str">
            <v>BUDGET 2017</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D368">
            <v>0</v>
          </cell>
          <cell r="AE368">
            <v>0</v>
          </cell>
          <cell r="AG368">
            <v>0</v>
          </cell>
          <cell r="AH368">
            <v>0</v>
          </cell>
          <cell r="AJ368">
            <v>0</v>
          </cell>
        </row>
        <row r="369">
          <cell r="A369" t="str">
            <v>SAS DEFENSE CB3 STE 547238717</v>
          </cell>
          <cell r="B369" t="str">
            <v>SAS DEFENSE CB3 STE 5472</v>
          </cell>
          <cell r="C369">
            <v>38717</v>
          </cell>
          <cell r="D369">
            <v>402.91546999999997</v>
          </cell>
          <cell r="E369">
            <v>19524.239570000002</v>
          </cell>
          <cell r="F369">
            <v>2826.0766699999999</v>
          </cell>
          <cell r="G369">
            <v>327.61282</v>
          </cell>
          <cell r="H369">
            <v>0</v>
          </cell>
          <cell r="I369">
            <v>885.69403</v>
          </cell>
          <cell r="J369">
            <v>0</v>
          </cell>
          <cell r="K369">
            <v>0</v>
          </cell>
          <cell r="L369">
            <v>233.66153</v>
          </cell>
          <cell r="M369">
            <v>734.14792999999997</v>
          </cell>
          <cell r="N369">
            <v>0</v>
          </cell>
          <cell r="O369">
            <v>122.28261000000001</v>
          </cell>
          <cell r="P369">
            <v>0</v>
          </cell>
          <cell r="Q369">
            <v>0</v>
          </cell>
          <cell r="R369">
            <v>0</v>
          </cell>
          <cell r="S369">
            <v>1922.9753999999998</v>
          </cell>
          <cell r="T369">
            <v>21836.052510000001</v>
          </cell>
          <cell r="U369">
            <v>390.78</v>
          </cell>
          <cell r="V369">
            <v>0</v>
          </cell>
          <cell r="W369">
            <v>6.66</v>
          </cell>
          <cell r="X369">
            <v>5.274</v>
          </cell>
          <cell r="Y369">
            <v>3729.2247199999997</v>
          </cell>
          <cell r="Z369">
            <v>0</v>
          </cell>
          <cell r="AA369">
            <v>7.7999999999999999E-4</v>
          </cell>
          <cell r="AB369">
            <v>1869.77881</v>
          </cell>
          <cell r="AD369">
            <v>33.881449999999994</v>
          </cell>
          <cell r="AE369">
            <v>5023.7220599999991</v>
          </cell>
          <cell r="AG369">
            <v>120.72666000000001</v>
          </cell>
          <cell r="AH369">
            <v>329.88952</v>
          </cell>
          <cell r="AJ369">
            <v>0</v>
          </cell>
        </row>
        <row r="370">
          <cell r="A370" t="str">
            <v>SAS DEFENSE CB3 STE 547239082</v>
          </cell>
          <cell r="B370" t="str">
            <v>SAS DEFENSE CB3 STE 5472</v>
          </cell>
          <cell r="C370">
            <v>39082</v>
          </cell>
          <cell r="D370">
            <v>9131.4640600000002</v>
          </cell>
          <cell r="E370">
            <v>2.4599999999999999E-3</v>
          </cell>
          <cell r="F370">
            <v>298.79654999999997</v>
          </cell>
          <cell r="G370">
            <v>734.2521999999999</v>
          </cell>
          <cell r="H370">
            <v>-40.591920000000002</v>
          </cell>
          <cell r="I370">
            <v>0</v>
          </cell>
          <cell r="J370">
            <v>0</v>
          </cell>
          <cell r="K370">
            <v>0</v>
          </cell>
          <cell r="L370">
            <v>-1.3415499999999956</v>
          </cell>
          <cell r="M370">
            <v>386.72255999999999</v>
          </cell>
          <cell r="N370">
            <v>146.43818999999999</v>
          </cell>
          <cell r="O370">
            <v>300</v>
          </cell>
          <cell r="P370">
            <v>0</v>
          </cell>
          <cell r="Q370">
            <v>0</v>
          </cell>
          <cell r="R370">
            <v>0</v>
          </cell>
          <cell r="S370">
            <v>113.35794</v>
          </cell>
          <cell r="T370">
            <v>26.150510000000001</v>
          </cell>
          <cell r="U370">
            <v>406.28100000000001</v>
          </cell>
          <cell r="V370">
            <v>327.97120000000001</v>
          </cell>
          <cell r="W370">
            <v>-4.5096999999999996</v>
          </cell>
          <cell r="X370">
            <v>18.997</v>
          </cell>
          <cell r="Y370">
            <v>4433.7688099999996</v>
          </cell>
          <cell r="Z370">
            <v>0</v>
          </cell>
          <cell r="AA370">
            <v>1.3500000000000001E-3</v>
          </cell>
          <cell r="AB370">
            <v>0</v>
          </cell>
          <cell r="AD370">
            <v>94.909089999999992</v>
          </cell>
          <cell r="AE370">
            <v>5496.1652599999998</v>
          </cell>
          <cell r="AG370">
            <v>220.72987000000001</v>
          </cell>
          <cell r="AH370">
            <v>0</v>
          </cell>
          <cell r="AJ370">
            <v>0</v>
          </cell>
        </row>
        <row r="371">
          <cell r="A371" t="str">
            <v>SAS DEFENSE CB3 STE 547239447</v>
          </cell>
          <cell r="B371" t="str">
            <v>SAS DEFENSE CB3 STE 5472</v>
          </cell>
          <cell r="C371">
            <v>39447</v>
          </cell>
          <cell r="D371">
            <v>15547.215249999999</v>
          </cell>
          <cell r="E371">
            <v>1.2800000000000001E-3</v>
          </cell>
          <cell r="F371">
            <v>271.79528999999997</v>
          </cell>
          <cell r="G371">
            <v>747.13699999999994</v>
          </cell>
          <cell r="H371">
            <v>-1.22268</v>
          </cell>
          <cell r="I371">
            <v>0</v>
          </cell>
          <cell r="J371">
            <v>0</v>
          </cell>
          <cell r="K371">
            <v>0</v>
          </cell>
          <cell r="L371">
            <v>60.523590000000006</v>
          </cell>
          <cell r="M371">
            <v>358.19540000000001</v>
          </cell>
          <cell r="N371">
            <v>155.47207</v>
          </cell>
          <cell r="O371">
            <v>305.42793</v>
          </cell>
          <cell r="P371">
            <v>0</v>
          </cell>
          <cell r="Q371">
            <v>0</v>
          </cell>
          <cell r="R371">
            <v>0</v>
          </cell>
          <cell r="S371">
            <v>122.72217999999999</v>
          </cell>
          <cell r="T371">
            <v>23.820630000000001</v>
          </cell>
          <cell r="U371">
            <v>419.166</v>
          </cell>
          <cell r="V371">
            <v>327.971</v>
          </cell>
          <cell r="W371">
            <v>0</v>
          </cell>
          <cell r="X371">
            <v>42.89</v>
          </cell>
          <cell r="Y371">
            <v>4433.7688099999996</v>
          </cell>
          <cell r="Z371">
            <v>0</v>
          </cell>
          <cell r="AA371">
            <v>1.6999999999999999E-3</v>
          </cell>
          <cell r="AB371">
            <v>0</v>
          </cell>
          <cell r="AD371">
            <v>237.83891</v>
          </cell>
          <cell r="AE371">
            <v>6124.9346299999988</v>
          </cell>
          <cell r="AG371">
            <v>227.12463</v>
          </cell>
          <cell r="AH371">
            <v>0</v>
          </cell>
          <cell r="AJ371">
            <v>0</v>
          </cell>
        </row>
        <row r="372">
          <cell r="A372" t="str">
            <v>SAS DEFENSE CB3 STE 5472BUDGET 2007</v>
          </cell>
          <cell r="B372" t="str">
            <v>SAS DEFENSE CB3 STE 5472</v>
          </cell>
          <cell r="C372" t="str">
            <v>BUDGET 2007</v>
          </cell>
          <cell r="D372">
            <v>15547.215</v>
          </cell>
          <cell r="E372">
            <v>0</v>
          </cell>
          <cell r="F372">
            <v>280.33771000000002</v>
          </cell>
          <cell r="G372">
            <v>746.4</v>
          </cell>
          <cell r="H372">
            <v>0</v>
          </cell>
          <cell r="I372">
            <v>0</v>
          </cell>
          <cell r="J372">
            <v>0</v>
          </cell>
          <cell r="K372">
            <v>0</v>
          </cell>
          <cell r="L372">
            <v>114.28233999999999</v>
          </cell>
          <cell r="M372">
            <v>363.29613000000001</v>
          </cell>
          <cell r="N372">
            <v>155.47215</v>
          </cell>
          <cell r="O372">
            <v>310.99599999999998</v>
          </cell>
          <cell r="P372">
            <v>0</v>
          </cell>
          <cell r="Q372">
            <v>0</v>
          </cell>
          <cell r="R372">
            <v>0</v>
          </cell>
          <cell r="S372">
            <v>117.01346000000001</v>
          </cell>
          <cell r="T372">
            <v>0</v>
          </cell>
          <cell r="U372">
            <v>418.4</v>
          </cell>
          <cell r="V372">
            <v>328</v>
          </cell>
          <cell r="W372">
            <v>16.25</v>
          </cell>
          <cell r="X372">
            <v>0</v>
          </cell>
          <cell r="Y372">
            <v>4433.7690000000002</v>
          </cell>
          <cell r="Z372">
            <v>0</v>
          </cell>
          <cell r="AA372">
            <v>0</v>
          </cell>
          <cell r="AB372">
            <v>0</v>
          </cell>
          <cell r="AD372">
            <v>112</v>
          </cell>
          <cell r="AE372">
            <v>5957.9592226759996</v>
          </cell>
          <cell r="AG372">
            <v>219.27199999999999</v>
          </cell>
          <cell r="AH372">
            <v>0</v>
          </cell>
          <cell r="AJ372">
            <v>0</v>
          </cell>
        </row>
        <row r="373">
          <cell r="A373" t="str">
            <v>SAS DEFENSE CB3 STE 5472BUDGET 2008</v>
          </cell>
          <cell r="B373" t="str">
            <v>SAS DEFENSE CB3 STE 5472</v>
          </cell>
          <cell r="C373" t="str">
            <v>BUDGET 2008</v>
          </cell>
          <cell r="D373">
            <v>0</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D373">
            <v>0</v>
          </cell>
          <cell r="AE373">
            <v>0</v>
          </cell>
          <cell r="AG373">
            <v>0</v>
          </cell>
          <cell r="AH373">
            <v>0</v>
          </cell>
          <cell r="AJ373">
            <v>0</v>
          </cell>
        </row>
        <row r="374">
          <cell r="A374" t="str">
            <v>SAS DEFENSE CB3 STE 5472BUDGET 2009</v>
          </cell>
          <cell r="B374" t="str">
            <v>SAS DEFENSE CB3 STE 5472</v>
          </cell>
          <cell r="C374" t="str">
            <v>BUDGET 2009</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D374">
            <v>0</v>
          </cell>
          <cell r="AE374">
            <v>0</v>
          </cell>
          <cell r="AG374">
            <v>0</v>
          </cell>
          <cell r="AH374">
            <v>0</v>
          </cell>
          <cell r="AJ374">
            <v>0</v>
          </cell>
        </row>
        <row r="375">
          <cell r="A375" t="str">
            <v>SAS DEFENSE CB3 STE 5472BUDGET 2010</v>
          </cell>
          <cell r="B375" t="str">
            <v>SAS DEFENSE CB3 STE 5472</v>
          </cell>
          <cell r="C375" t="str">
            <v>BUDGET 2010</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D375">
            <v>0</v>
          </cell>
          <cell r="AE375">
            <v>0</v>
          </cell>
          <cell r="AG375">
            <v>0</v>
          </cell>
          <cell r="AH375">
            <v>0</v>
          </cell>
          <cell r="AJ375">
            <v>0</v>
          </cell>
        </row>
        <row r="376">
          <cell r="A376" t="str">
            <v>SAS DEFENSE CB3 STE 5472BUDGET 2011</v>
          </cell>
          <cell r="B376" t="str">
            <v>SAS DEFENSE CB3 STE 5472</v>
          </cell>
          <cell r="C376" t="str">
            <v>BUDGET 2011</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D376">
            <v>0</v>
          </cell>
          <cell r="AE376">
            <v>0</v>
          </cell>
          <cell r="AG376">
            <v>0</v>
          </cell>
          <cell r="AH376">
            <v>0</v>
          </cell>
          <cell r="AJ376">
            <v>0</v>
          </cell>
        </row>
        <row r="377">
          <cell r="A377" t="str">
            <v>SAS DEFENSE CB3 STE 5472BUDGET 2012</v>
          </cell>
          <cell r="B377" t="str">
            <v>SAS DEFENSE CB3 STE 5472</v>
          </cell>
          <cell r="C377" t="str">
            <v>BUDGET 2012</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D377">
            <v>0</v>
          </cell>
          <cell r="AE377">
            <v>0</v>
          </cell>
          <cell r="AG377">
            <v>0</v>
          </cell>
          <cell r="AH377">
            <v>0</v>
          </cell>
          <cell r="AJ377">
            <v>0</v>
          </cell>
        </row>
        <row r="378">
          <cell r="A378" t="str">
            <v>SAS DEFENSE CB3 STE 5472BUDGET 2013</v>
          </cell>
          <cell r="B378" t="str">
            <v>SAS DEFENSE CB3 STE 5472</v>
          </cell>
          <cell r="C378" t="str">
            <v>BUDGET 2013</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D378">
            <v>0</v>
          </cell>
          <cell r="AE378">
            <v>0</v>
          </cell>
          <cell r="AG378">
            <v>0</v>
          </cell>
          <cell r="AH378">
            <v>0</v>
          </cell>
          <cell r="AJ378">
            <v>0</v>
          </cell>
        </row>
        <row r="379">
          <cell r="A379" t="str">
            <v>SAS DEFENSE CB3 STE 5472BUDGET 2014</v>
          </cell>
          <cell r="B379" t="str">
            <v>SAS DEFENSE CB3 STE 5472</v>
          </cell>
          <cell r="C379" t="str">
            <v>BUDGET 2014</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D379">
            <v>0</v>
          </cell>
          <cell r="AE379">
            <v>0</v>
          </cell>
          <cell r="AG379">
            <v>0</v>
          </cell>
          <cell r="AH379">
            <v>0</v>
          </cell>
          <cell r="AJ379">
            <v>0</v>
          </cell>
        </row>
        <row r="380">
          <cell r="A380" t="str">
            <v>SAS DEFENSE CB3 STE 5472BUDGET 2015</v>
          </cell>
          <cell r="B380" t="str">
            <v>SAS DEFENSE CB3 STE 5472</v>
          </cell>
          <cell r="C380" t="str">
            <v>BUDGET 2015</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D380">
            <v>0</v>
          </cell>
          <cell r="AE380">
            <v>0</v>
          </cell>
          <cell r="AG380">
            <v>0</v>
          </cell>
          <cell r="AH380">
            <v>0</v>
          </cell>
          <cell r="AJ380">
            <v>0</v>
          </cell>
        </row>
        <row r="381">
          <cell r="A381" t="str">
            <v>SAS DEFENSE CB3 STE 5472BUDGET 2016</v>
          </cell>
          <cell r="B381" t="str">
            <v>SAS DEFENSE CB3 STE 5472</v>
          </cell>
          <cell r="C381" t="str">
            <v>BUDGET 2016</v>
          </cell>
          <cell r="D381">
            <v>0</v>
          </cell>
          <cell r="E381">
            <v>0</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D381">
            <v>0</v>
          </cell>
          <cell r="AE381">
            <v>0</v>
          </cell>
          <cell r="AG381">
            <v>0</v>
          </cell>
          <cell r="AH381">
            <v>0</v>
          </cell>
          <cell r="AJ381">
            <v>0</v>
          </cell>
        </row>
        <row r="382">
          <cell r="A382" t="str">
            <v>SAS DEFENSE CB3 STE 5472BUDGET 2017</v>
          </cell>
          <cell r="B382" t="str">
            <v>SAS DEFENSE CB3 STE 5472</v>
          </cell>
          <cell r="C382" t="str">
            <v>BUDGET 2017</v>
          </cell>
          <cell r="D382">
            <v>0</v>
          </cell>
          <cell r="E382">
            <v>0</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D382">
            <v>0</v>
          </cell>
          <cell r="AE382">
            <v>0</v>
          </cell>
          <cell r="AG382">
            <v>0</v>
          </cell>
          <cell r="AH382">
            <v>0</v>
          </cell>
          <cell r="AJ382">
            <v>0</v>
          </cell>
        </row>
        <row r="383">
          <cell r="A383" t="str">
            <v>SAS ETENDARD STE 512938717</v>
          </cell>
          <cell r="B383" t="str">
            <v>SAS ETENDARD STE 5129</v>
          </cell>
          <cell r="C383">
            <v>38717</v>
          </cell>
          <cell r="D383">
            <v>2114.9319300000002</v>
          </cell>
          <cell r="E383">
            <v>-1.09345</v>
          </cell>
          <cell r="F383">
            <v>15.23282</v>
          </cell>
          <cell r="G383">
            <v>149.852</v>
          </cell>
          <cell r="H383">
            <v>-5.6047099999999999</v>
          </cell>
          <cell r="I383">
            <v>0</v>
          </cell>
          <cell r="J383">
            <v>15.971830000000001</v>
          </cell>
          <cell r="K383">
            <v>0</v>
          </cell>
          <cell r="L383">
            <v>1.9371499999999997</v>
          </cell>
          <cell r="M383">
            <v>9.1456100000000013</v>
          </cell>
          <cell r="N383">
            <v>0</v>
          </cell>
          <cell r="O383">
            <v>74.337360000000004</v>
          </cell>
          <cell r="P383">
            <v>0</v>
          </cell>
          <cell r="Q383">
            <v>0</v>
          </cell>
          <cell r="R383">
            <v>0</v>
          </cell>
          <cell r="S383">
            <v>37.330940000000005</v>
          </cell>
          <cell r="T383">
            <v>0.33650000000000002</v>
          </cell>
          <cell r="U383">
            <v>93.837999999999994</v>
          </cell>
          <cell r="V383">
            <v>56.014000000000003</v>
          </cell>
          <cell r="W383">
            <v>0</v>
          </cell>
          <cell r="X383">
            <v>3.6594899999999999</v>
          </cell>
          <cell r="Y383">
            <v>404.30444999999997</v>
          </cell>
          <cell r="Z383">
            <v>0</v>
          </cell>
          <cell r="AA383">
            <v>15.974320000000001</v>
          </cell>
          <cell r="AB383">
            <v>-12</v>
          </cell>
          <cell r="AD383">
            <v>25.833819999999999</v>
          </cell>
          <cell r="AE383">
            <v>516.37270000000001</v>
          </cell>
          <cell r="AG383">
            <v>4.7480200000000004</v>
          </cell>
          <cell r="AH383">
            <v>42.399239999999999</v>
          </cell>
          <cell r="AJ383">
            <v>0</v>
          </cell>
        </row>
        <row r="384">
          <cell r="A384" t="str">
            <v>SAS ETENDARD STE 512939082</v>
          </cell>
          <cell r="B384" t="str">
            <v>SAS ETENDARD STE 5129</v>
          </cell>
          <cell r="C384">
            <v>39082</v>
          </cell>
          <cell r="D384">
            <v>903.62724000000003</v>
          </cell>
          <cell r="E384">
            <v>9.0569199999999999</v>
          </cell>
          <cell r="F384">
            <v>207.86247</v>
          </cell>
          <cell r="G384">
            <v>63.681089999999998</v>
          </cell>
          <cell r="H384">
            <v>0</v>
          </cell>
          <cell r="I384">
            <v>0</v>
          </cell>
          <cell r="J384">
            <v>0</v>
          </cell>
          <cell r="K384">
            <v>0</v>
          </cell>
          <cell r="L384">
            <v>2.7071700000000001</v>
          </cell>
          <cell r="M384">
            <v>6.2162899999999999</v>
          </cell>
          <cell r="N384">
            <v>11</v>
          </cell>
          <cell r="O384">
            <v>32.0931</v>
          </cell>
          <cell r="P384">
            <v>0</v>
          </cell>
          <cell r="Q384">
            <v>0</v>
          </cell>
          <cell r="R384">
            <v>0</v>
          </cell>
          <cell r="S384">
            <v>120.09779999999999</v>
          </cell>
          <cell r="T384">
            <v>13.368029999999999</v>
          </cell>
          <cell r="U384">
            <v>97.917000000000002</v>
          </cell>
          <cell r="V384">
            <v>56.014000000000003</v>
          </cell>
          <cell r="W384">
            <v>0</v>
          </cell>
          <cell r="X384">
            <v>1.87951</v>
          </cell>
          <cell r="Y384">
            <v>404.30444999999997</v>
          </cell>
          <cell r="Z384">
            <v>0</v>
          </cell>
          <cell r="AA384">
            <v>1.2099999999999999E-3</v>
          </cell>
          <cell r="AB384">
            <v>937.75760000000002</v>
          </cell>
          <cell r="AD384">
            <v>52.535530000000001</v>
          </cell>
          <cell r="AE384">
            <v>519.33249999999998</v>
          </cell>
          <cell r="AG384">
            <v>0</v>
          </cell>
          <cell r="AH384">
            <v>0</v>
          </cell>
          <cell r="AJ384">
            <v>0</v>
          </cell>
        </row>
        <row r="385">
          <cell r="A385" t="str">
            <v>SAS ETENDARD STE 512939447</v>
          </cell>
          <cell r="B385" t="str">
            <v>SAS ETENDARD STE 5129</v>
          </cell>
          <cell r="C385">
            <v>39447</v>
          </cell>
          <cell r="D385">
            <v>81.91413</v>
          </cell>
          <cell r="E385">
            <v>9.6956200000000017</v>
          </cell>
          <cell r="F385">
            <v>56.456800000000001</v>
          </cell>
          <cell r="G385">
            <v>21.331400000000002</v>
          </cell>
          <cell r="H385">
            <v>16.19903</v>
          </cell>
          <cell r="I385">
            <v>0</v>
          </cell>
          <cell r="J385">
            <v>0</v>
          </cell>
          <cell r="K385">
            <v>0</v>
          </cell>
          <cell r="L385">
            <v>72.761250000000004</v>
          </cell>
          <cell r="M385">
            <v>4.4728899999999996</v>
          </cell>
          <cell r="N385">
            <v>266.27834999999999</v>
          </cell>
          <cell r="O385">
            <v>-0.14918000000000001</v>
          </cell>
          <cell r="P385">
            <v>0</v>
          </cell>
          <cell r="Q385">
            <v>0</v>
          </cell>
          <cell r="R385">
            <v>0</v>
          </cell>
          <cell r="S385">
            <v>46.811720000000001</v>
          </cell>
          <cell r="T385">
            <v>26.300690000000003</v>
          </cell>
          <cell r="U385">
            <v>100.816</v>
          </cell>
          <cell r="V385">
            <v>56.014000000000003</v>
          </cell>
          <cell r="W385">
            <v>0</v>
          </cell>
          <cell r="X385">
            <v>0</v>
          </cell>
          <cell r="Y385">
            <v>282.74778999999995</v>
          </cell>
          <cell r="Z385">
            <v>0</v>
          </cell>
          <cell r="AA385">
            <v>1.3699999999999999E-3</v>
          </cell>
          <cell r="AB385">
            <v>829.55228</v>
          </cell>
          <cell r="AD385">
            <v>11.05874</v>
          </cell>
          <cell r="AE385">
            <v>690.48662000000002</v>
          </cell>
          <cell r="AG385">
            <v>0</v>
          </cell>
          <cell r="AH385">
            <v>0</v>
          </cell>
          <cell r="AJ385">
            <v>0</v>
          </cell>
        </row>
        <row r="386">
          <cell r="A386" t="str">
            <v>SAS ETENDARD STE 5129BUDGET 2007</v>
          </cell>
          <cell r="B386" t="str">
            <v>SAS ETENDARD STE 5129</v>
          </cell>
          <cell r="C386" t="str">
            <v>BUDGET 2007</v>
          </cell>
          <cell r="D386">
            <v>158.35300000000001</v>
          </cell>
          <cell r="E386">
            <v>0</v>
          </cell>
          <cell r="F386">
            <v>0</v>
          </cell>
          <cell r="G386">
            <v>0</v>
          </cell>
          <cell r="H386">
            <v>0</v>
          </cell>
          <cell r="I386">
            <v>0</v>
          </cell>
          <cell r="J386">
            <v>0</v>
          </cell>
          <cell r="K386">
            <v>0</v>
          </cell>
          <cell r="L386">
            <v>74.498999999999995</v>
          </cell>
          <cell r="M386">
            <v>0</v>
          </cell>
          <cell r="N386">
            <v>254.47</v>
          </cell>
          <cell r="O386">
            <v>90</v>
          </cell>
          <cell r="P386">
            <v>0</v>
          </cell>
          <cell r="Q386">
            <v>0</v>
          </cell>
          <cell r="R386">
            <v>0</v>
          </cell>
          <cell r="S386">
            <v>8</v>
          </cell>
          <cell r="T386">
            <v>0</v>
          </cell>
          <cell r="U386">
            <v>75.686000000000007</v>
          </cell>
          <cell r="V386">
            <v>56.014000000000003</v>
          </cell>
          <cell r="W386">
            <v>0</v>
          </cell>
          <cell r="X386">
            <v>0</v>
          </cell>
          <cell r="Y386">
            <v>354.35879999999997</v>
          </cell>
          <cell r="Z386">
            <v>0</v>
          </cell>
          <cell r="AA386">
            <v>0</v>
          </cell>
          <cell r="AB386">
            <v>0</v>
          </cell>
          <cell r="AD386">
            <v>0</v>
          </cell>
          <cell r="AE386">
            <v>428.80590000000001</v>
          </cell>
          <cell r="AG386">
            <v>0</v>
          </cell>
          <cell r="AH386">
            <v>0</v>
          </cell>
          <cell r="AJ386">
            <v>0</v>
          </cell>
        </row>
        <row r="387">
          <cell r="A387" t="str">
            <v>SAS ETENDARD STE 5129BUDGET 2008</v>
          </cell>
          <cell r="B387" t="str">
            <v>SAS ETENDARD STE 5129</v>
          </cell>
          <cell r="C387" t="str">
            <v>BUDGET 2008</v>
          </cell>
          <cell r="D387">
            <v>0</v>
          </cell>
          <cell r="E387">
            <v>0</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D387">
            <v>0</v>
          </cell>
          <cell r="AE387">
            <v>0</v>
          </cell>
          <cell r="AG387">
            <v>0</v>
          </cell>
          <cell r="AH387">
            <v>0</v>
          </cell>
          <cell r="AJ387">
            <v>0</v>
          </cell>
        </row>
        <row r="388">
          <cell r="A388" t="str">
            <v>SAS ETENDARD STE 5129BUDGET 2009</v>
          </cell>
          <cell r="B388" t="str">
            <v>SAS ETENDARD STE 5129</v>
          </cell>
          <cell r="C388" t="str">
            <v>BUDGET 2009</v>
          </cell>
          <cell r="D388">
            <v>0</v>
          </cell>
          <cell r="E388">
            <v>0</v>
          </cell>
          <cell r="F388">
            <v>0</v>
          </cell>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D388">
            <v>0</v>
          </cell>
          <cell r="AE388">
            <v>0</v>
          </cell>
          <cell r="AG388">
            <v>0</v>
          </cell>
          <cell r="AH388">
            <v>0</v>
          </cell>
          <cell r="AJ388">
            <v>0</v>
          </cell>
        </row>
        <row r="389">
          <cell r="A389" t="str">
            <v>SAS ETENDARD STE 5129BUDGET 2010</v>
          </cell>
          <cell r="B389" t="str">
            <v>SAS ETENDARD STE 5129</v>
          </cell>
          <cell r="C389" t="str">
            <v>BUDGET 2010</v>
          </cell>
          <cell r="D389">
            <v>0</v>
          </cell>
          <cell r="E389">
            <v>0</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D389">
            <v>0</v>
          </cell>
          <cell r="AE389">
            <v>0</v>
          </cell>
          <cell r="AG389">
            <v>0</v>
          </cell>
          <cell r="AH389">
            <v>0</v>
          </cell>
          <cell r="AJ389">
            <v>0</v>
          </cell>
        </row>
        <row r="390">
          <cell r="A390" t="str">
            <v>SAS ETENDARD STE 5129BUDGET 2011</v>
          </cell>
          <cell r="B390" t="str">
            <v>SAS ETENDARD STE 5129</v>
          </cell>
          <cell r="C390" t="str">
            <v>BUDGET 2011</v>
          </cell>
          <cell r="D390">
            <v>0</v>
          </cell>
          <cell r="E390">
            <v>0</v>
          </cell>
          <cell r="F390">
            <v>0</v>
          </cell>
          <cell r="G390">
            <v>0</v>
          </cell>
          <cell r="H390">
            <v>0</v>
          </cell>
          <cell r="I390">
            <v>0</v>
          </cell>
          <cell r="J390">
            <v>0</v>
          </cell>
          <cell r="K390">
            <v>0</v>
          </cell>
          <cell r="L390">
            <v>0</v>
          </cell>
          <cell r="M390">
            <v>0</v>
          </cell>
          <cell r="N390">
            <v>0</v>
          </cell>
          <cell r="O390">
            <v>0</v>
          </cell>
          <cell r="P390">
            <v>0</v>
          </cell>
          <cell r="Q390">
            <v>0</v>
          </cell>
          <cell r="R390">
            <v>0</v>
          </cell>
          <cell r="S390">
            <v>0</v>
          </cell>
          <cell r="T390">
            <v>0</v>
          </cell>
          <cell r="U390">
            <v>0</v>
          </cell>
          <cell r="V390">
            <v>0</v>
          </cell>
          <cell r="W390">
            <v>0</v>
          </cell>
          <cell r="X390">
            <v>0</v>
          </cell>
          <cell r="Y390">
            <v>0</v>
          </cell>
          <cell r="Z390">
            <v>0</v>
          </cell>
          <cell r="AA390">
            <v>0</v>
          </cell>
          <cell r="AB390">
            <v>0</v>
          </cell>
          <cell r="AD390">
            <v>0</v>
          </cell>
          <cell r="AE390">
            <v>0</v>
          </cell>
          <cell r="AG390">
            <v>0</v>
          </cell>
          <cell r="AH390">
            <v>0</v>
          </cell>
          <cell r="AJ390">
            <v>0</v>
          </cell>
        </row>
        <row r="391">
          <cell r="A391" t="str">
            <v>SAS ETENDARD STE 5129BUDGET 2012</v>
          </cell>
          <cell r="B391" t="str">
            <v>SAS ETENDARD STE 5129</v>
          </cell>
          <cell r="C391" t="str">
            <v>BUDGET 2012</v>
          </cell>
          <cell r="D391">
            <v>0</v>
          </cell>
          <cell r="E391">
            <v>0</v>
          </cell>
          <cell r="F391">
            <v>0</v>
          </cell>
          <cell r="G391">
            <v>0</v>
          </cell>
          <cell r="H391">
            <v>0</v>
          </cell>
          <cell r="I391">
            <v>0</v>
          </cell>
          <cell r="J391">
            <v>0</v>
          </cell>
          <cell r="K391">
            <v>0</v>
          </cell>
          <cell r="L391">
            <v>0</v>
          </cell>
          <cell r="M391">
            <v>0</v>
          </cell>
          <cell r="N391">
            <v>0</v>
          </cell>
          <cell r="O391">
            <v>0</v>
          </cell>
          <cell r="P391">
            <v>0</v>
          </cell>
          <cell r="Q391">
            <v>0</v>
          </cell>
          <cell r="R391">
            <v>0</v>
          </cell>
          <cell r="S391">
            <v>0</v>
          </cell>
          <cell r="T391">
            <v>0</v>
          </cell>
          <cell r="U391">
            <v>0</v>
          </cell>
          <cell r="V391">
            <v>0</v>
          </cell>
          <cell r="W391">
            <v>0</v>
          </cell>
          <cell r="X391">
            <v>0</v>
          </cell>
          <cell r="Y391">
            <v>0</v>
          </cell>
          <cell r="Z391">
            <v>0</v>
          </cell>
          <cell r="AA391">
            <v>0</v>
          </cell>
          <cell r="AB391">
            <v>0</v>
          </cell>
          <cell r="AD391">
            <v>0</v>
          </cell>
          <cell r="AE391">
            <v>0</v>
          </cell>
          <cell r="AG391">
            <v>0</v>
          </cell>
          <cell r="AH391">
            <v>0</v>
          </cell>
          <cell r="AJ391">
            <v>0</v>
          </cell>
        </row>
        <row r="392">
          <cell r="A392" t="str">
            <v>SAS ETENDARD STE 5129BUDGET 2013</v>
          </cell>
          <cell r="B392" t="str">
            <v>SAS ETENDARD STE 5129</v>
          </cell>
          <cell r="C392" t="str">
            <v>BUDGET 2013</v>
          </cell>
          <cell r="D392">
            <v>0</v>
          </cell>
          <cell r="E392">
            <v>0</v>
          </cell>
          <cell r="F392">
            <v>0</v>
          </cell>
          <cell r="G392">
            <v>0</v>
          </cell>
          <cell r="H392">
            <v>0</v>
          </cell>
          <cell r="I392">
            <v>0</v>
          </cell>
          <cell r="J392">
            <v>0</v>
          </cell>
          <cell r="K392">
            <v>0</v>
          </cell>
          <cell r="L392">
            <v>0</v>
          </cell>
          <cell r="M392">
            <v>0</v>
          </cell>
          <cell r="N392">
            <v>0</v>
          </cell>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D392">
            <v>0</v>
          </cell>
          <cell r="AE392">
            <v>0</v>
          </cell>
          <cell r="AG392">
            <v>0</v>
          </cell>
          <cell r="AH392">
            <v>0</v>
          </cell>
          <cell r="AJ392">
            <v>0</v>
          </cell>
        </row>
        <row r="393">
          <cell r="A393" t="str">
            <v>SAS ETENDARD STE 5129BUDGET 2014</v>
          </cell>
          <cell r="B393" t="str">
            <v>SAS ETENDARD STE 5129</v>
          </cell>
          <cell r="C393" t="str">
            <v>BUDGET 2014</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D393">
            <v>0</v>
          </cell>
          <cell r="AE393">
            <v>0</v>
          </cell>
          <cell r="AG393">
            <v>0</v>
          </cell>
          <cell r="AH393">
            <v>0</v>
          </cell>
          <cell r="AJ393">
            <v>0</v>
          </cell>
        </row>
        <row r="394">
          <cell r="A394" t="str">
            <v>SAS ETENDARD STE 5129BUDGET 2015</v>
          </cell>
          <cell r="B394" t="str">
            <v>SAS ETENDARD STE 5129</v>
          </cell>
          <cell r="C394" t="str">
            <v>BUDGET 2015</v>
          </cell>
          <cell r="D394">
            <v>0</v>
          </cell>
          <cell r="E394">
            <v>0</v>
          </cell>
          <cell r="F394">
            <v>0</v>
          </cell>
          <cell r="G394">
            <v>0</v>
          </cell>
          <cell r="H394">
            <v>0</v>
          </cell>
          <cell r="I394">
            <v>0</v>
          </cell>
          <cell r="J394">
            <v>0</v>
          </cell>
          <cell r="K394">
            <v>0</v>
          </cell>
          <cell r="L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D394">
            <v>0</v>
          </cell>
          <cell r="AE394">
            <v>0</v>
          </cell>
          <cell r="AG394">
            <v>0</v>
          </cell>
          <cell r="AH394">
            <v>0</v>
          </cell>
          <cell r="AJ394">
            <v>0</v>
          </cell>
        </row>
        <row r="395">
          <cell r="A395" t="str">
            <v>SAS ETENDARD STE 5129BUDGET 2016</v>
          </cell>
          <cell r="B395" t="str">
            <v>SAS ETENDARD STE 5129</v>
          </cell>
          <cell r="C395" t="str">
            <v>BUDGET 2016</v>
          </cell>
          <cell r="D395">
            <v>0</v>
          </cell>
          <cell r="E395">
            <v>0</v>
          </cell>
          <cell r="F395">
            <v>0</v>
          </cell>
          <cell r="G395">
            <v>0</v>
          </cell>
          <cell r="H395">
            <v>0</v>
          </cell>
          <cell r="I395">
            <v>0</v>
          </cell>
          <cell r="J395">
            <v>0</v>
          </cell>
          <cell r="K395">
            <v>0</v>
          </cell>
          <cell r="L395">
            <v>0</v>
          </cell>
          <cell r="M395">
            <v>0</v>
          </cell>
          <cell r="N395">
            <v>0</v>
          </cell>
          <cell r="O395">
            <v>0</v>
          </cell>
          <cell r="P395">
            <v>0</v>
          </cell>
          <cell r="Q395">
            <v>0</v>
          </cell>
          <cell r="R395">
            <v>0</v>
          </cell>
          <cell r="S395">
            <v>0</v>
          </cell>
          <cell r="T395">
            <v>0</v>
          </cell>
          <cell r="U395">
            <v>0</v>
          </cell>
          <cell r="V395">
            <v>0</v>
          </cell>
          <cell r="W395">
            <v>0</v>
          </cell>
          <cell r="X395">
            <v>0</v>
          </cell>
          <cell r="Y395">
            <v>0</v>
          </cell>
          <cell r="Z395">
            <v>0</v>
          </cell>
          <cell r="AA395">
            <v>0</v>
          </cell>
          <cell r="AB395">
            <v>0</v>
          </cell>
          <cell r="AD395">
            <v>0</v>
          </cell>
          <cell r="AE395">
            <v>0</v>
          </cell>
          <cell r="AG395">
            <v>0</v>
          </cell>
          <cell r="AH395">
            <v>0</v>
          </cell>
          <cell r="AJ395">
            <v>0</v>
          </cell>
        </row>
        <row r="396">
          <cell r="A396" t="str">
            <v>SAS ETENDARD STE 5129BUDGET 2017</v>
          </cell>
          <cell r="B396" t="str">
            <v>SAS ETENDARD STE 5129</v>
          </cell>
          <cell r="C396" t="str">
            <v>BUDGET 2017</v>
          </cell>
          <cell r="D396">
            <v>0</v>
          </cell>
          <cell r="E396">
            <v>0</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D396">
            <v>0</v>
          </cell>
          <cell r="AE396">
            <v>0</v>
          </cell>
          <cell r="AG396">
            <v>0</v>
          </cell>
          <cell r="AH396">
            <v>0</v>
          </cell>
          <cell r="AJ396">
            <v>0</v>
          </cell>
        </row>
        <row r="397">
          <cell r="A397" t="str">
            <v>SCI GALERIES DRANCEENNES STE 513738717</v>
          </cell>
          <cell r="B397" t="str">
            <v>SCI GALERIES DRANCEENNES STE 5137</v>
          </cell>
          <cell r="C397">
            <v>38717</v>
          </cell>
          <cell r="D397">
            <v>3606.2667900000001</v>
          </cell>
          <cell r="E397">
            <v>1.97E-3</v>
          </cell>
          <cell r="F397">
            <v>820.63562999999999</v>
          </cell>
          <cell r="G397">
            <v>276.01152000000002</v>
          </cell>
          <cell r="H397">
            <v>94.121490000000009</v>
          </cell>
          <cell r="I397">
            <v>0</v>
          </cell>
          <cell r="J397">
            <v>0</v>
          </cell>
          <cell r="K397">
            <v>0</v>
          </cell>
          <cell r="L397">
            <v>758.78607000000011</v>
          </cell>
          <cell r="M397">
            <v>8.6381100000000011</v>
          </cell>
          <cell r="N397">
            <v>289.58769999999998</v>
          </cell>
          <cell r="O397">
            <v>90.156660000000002</v>
          </cell>
          <cell r="P397">
            <v>0</v>
          </cell>
          <cell r="Q397">
            <v>0</v>
          </cell>
          <cell r="R397">
            <v>0</v>
          </cell>
          <cell r="S397">
            <v>-8.59</v>
          </cell>
          <cell r="T397">
            <v>0.39405000000000001</v>
          </cell>
          <cell r="U397">
            <v>258.68799999999999</v>
          </cell>
          <cell r="V397">
            <v>17.899000000000001</v>
          </cell>
          <cell r="W397">
            <v>0</v>
          </cell>
          <cell r="X397">
            <v>0</v>
          </cell>
          <cell r="Y397">
            <v>645.81884000000014</v>
          </cell>
          <cell r="Z397">
            <v>0</v>
          </cell>
          <cell r="AA397">
            <v>0.62082999999999999</v>
          </cell>
          <cell r="AB397">
            <v>69.456330000000008</v>
          </cell>
          <cell r="AD397">
            <v>43.046860000000002</v>
          </cell>
          <cell r="AE397">
            <v>876.83102999999994</v>
          </cell>
          <cell r="AG397">
            <v>0</v>
          </cell>
          <cell r="AH397">
            <v>0</v>
          </cell>
          <cell r="AJ397">
            <v>0</v>
          </cell>
        </row>
        <row r="398">
          <cell r="A398" t="str">
            <v>SCI GALERIES DRANCEENNES STE 513739082</v>
          </cell>
          <cell r="B398" t="str">
            <v>SCI GALERIES DRANCEENNES STE 5137</v>
          </cell>
          <cell r="C398">
            <v>39082</v>
          </cell>
          <cell r="D398">
            <v>3645.5699500000001</v>
          </cell>
          <cell r="E398">
            <v>1.16784</v>
          </cell>
          <cell r="F398">
            <v>828.46868000000006</v>
          </cell>
          <cell r="G398">
            <v>289.76285999999999</v>
          </cell>
          <cell r="H398">
            <v>-98.101450000000071</v>
          </cell>
          <cell r="I398">
            <v>0</v>
          </cell>
          <cell r="J398">
            <v>0</v>
          </cell>
          <cell r="K398">
            <v>0</v>
          </cell>
          <cell r="L398">
            <v>809.96590000000003</v>
          </cell>
          <cell r="M398">
            <v>9.4321200000000012</v>
          </cell>
          <cell r="N398">
            <v>290.54533000000004</v>
          </cell>
          <cell r="O398">
            <v>91.139250000000004</v>
          </cell>
          <cell r="P398">
            <v>0</v>
          </cell>
          <cell r="Q398">
            <v>0</v>
          </cell>
          <cell r="R398">
            <v>0</v>
          </cell>
          <cell r="S398">
            <v>8.1543299999999999</v>
          </cell>
          <cell r="T398">
            <v>1.36555</v>
          </cell>
          <cell r="U398">
            <v>272.05086999999997</v>
          </cell>
          <cell r="V398">
            <v>17.899000000000001</v>
          </cell>
          <cell r="W398">
            <v>0</v>
          </cell>
          <cell r="X398">
            <v>0</v>
          </cell>
          <cell r="Y398">
            <v>585.75729000000001</v>
          </cell>
          <cell r="Z398">
            <v>0</v>
          </cell>
          <cell r="AA398">
            <v>2.5000000000000001E-3</v>
          </cell>
          <cell r="AB398">
            <v>5.6996899999999995</v>
          </cell>
          <cell r="AD398">
            <v>57.845419999999997</v>
          </cell>
          <cell r="AE398">
            <v>780.41751999999997</v>
          </cell>
          <cell r="AG398">
            <v>0</v>
          </cell>
          <cell r="AH398">
            <v>0</v>
          </cell>
          <cell r="AJ398">
            <v>0</v>
          </cell>
        </row>
        <row r="399">
          <cell r="A399" t="str">
            <v>SCI GALERIES DRANCEENNES STE 513739447</v>
          </cell>
          <cell r="B399" t="str">
            <v>SCI GALERIES DRANCEENNES STE 5137</v>
          </cell>
          <cell r="C399">
            <v>39447</v>
          </cell>
          <cell r="D399">
            <v>3978.48245</v>
          </cell>
          <cell r="E399">
            <v>5.3600000000000002E-3</v>
          </cell>
          <cell r="F399">
            <v>804.24330999999995</v>
          </cell>
          <cell r="G399">
            <v>462.24422999999996</v>
          </cell>
          <cell r="H399">
            <v>-60.475540000000002</v>
          </cell>
          <cell r="I399">
            <v>0</v>
          </cell>
          <cell r="J399">
            <v>0</v>
          </cell>
          <cell r="K399">
            <v>0</v>
          </cell>
          <cell r="L399">
            <v>800.31786</v>
          </cell>
          <cell r="M399">
            <v>9.0569400000000009</v>
          </cell>
          <cell r="N399">
            <v>320.56097</v>
          </cell>
          <cell r="O399">
            <v>99.660640000000001</v>
          </cell>
          <cell r="P399">
            <v>0</v>
          </cell>
          <cell r="Q399">
            <v>0</v>
          </cell>
          <cell r="R399">
            <v>0</v>
          </cell>
          <cell r="S399">
            <v>10.733369999999999</v>
          </cell>
          <cell r="T399">
            <v>0.44522</v>
          </cell>
          <cell r="U399">
            <v>444.34500000000003</v>
          </cell>
          <cell r="V399">
            <v>17.899000000000001</v>
          </cell>
          <cell r="W399">
            <v>0</v>
          </cell>
          <cell r="X399">
            <v>0</v>
          </cell>
          <cell r="Y399">
            <v>582.83900000000006</v>
          </cell>
          <cell r="Z399">
            <v>0</v>
          </cell>
          <cell r="AA399">
            <v>0.10487</v>
          </cell>
          <cell r="AB399">
            <v>0.9</v>
          </cell>
          <cell r="AD399">
            <v>91.808630000000008</v>
          </cell>
          <cell r="AE399">
            <v>817.39868000000001</v>
          </cell>
          <cell r="AG399">
            <v>0</v>
          </cell>
          <cell r="AH399">
            <v>0</v>
          </cell>
          <cell r="AJ399">
            <v>0</v>
          </cell>
        </row>
        <row r="400">
          <cell r="A400" t="str">
            <v>SCI GALERIES DRANCEENNES STE 5137BUDGET 2007</v>
          </cell>
          <cell r="B400" t="str">
            <v>SCI GALERIES DRANCEENNES STE 5137</v>
          </cell>
          <cell r="C400" t="str">
            <v>BUDGET 2007</v>
          </cell>
          <cell r="D400">
            <v>3906.2869599999999</v>
          </cell>
          <cell r="E400">
            <v>0</v>
          </cell>
          <cell r="F400">
            <v>1643.3</v>
          </cell>
          <cell r="G400">
            <v>282.89800000000002</v>
          </cell>
          <cell r="H400">
            <v>0</v>
          </cell>
          <cell r="I400">
            <v>0</v>
          </cell>
          <cell r="J400">
            <v>0</v>
          </cell>
          <cell r="K400">
            <v>0</v>
          </cell>
          <cell r="L400">
            <v>1637.3</v>
          </cell>
          <cell r="M400">
            <v>12.2</v>
          </cell>
          <cell r="N400">
            <v>463.82900000000001</v>
          </cell>
          <cell r="O400">
            <v>97.657173999999998</v>
          </cell>
          <cell r="P400">
            <v>0</v>
          </cell>
          <cell r="Q400">
            <v>0</v>
          </cell>
          <cell r="R400">
            <v>0</v>
          </cell>
          <cell r="S400">
            <v>0</v>
          </cell>
          <cell r="T400">
            <v>7.5</v>
          </cell>
          <cell r="U400">
            <v>265</v>
          </cell>
          <cell r="V400">
            <v>17.898</v>
          </cell>
          <cell r="W400">
            <v>0</v>
          </cell>
          <cell r="X400">
            <v>9.331975936000001</v>
          </cell>
          <cell r="Y400">
            <v>584.2964300000001</v>
          </cell>
          <cell r="Z400">
            <v>0</v>
          </cell>
          <cell r="AA400">
            <v>0</v>
          </cell>
          <cell r="AB400">
            <v>0</v>
          </cell>
          <cell r="AD400">
            <v>0</v>
          </cell>
          <cell r="AE400">
            <v>796.28158107677234</v>
          </cell>
          <cell r="AG400">
            <v>0</v>
          </cell>
          <cell r="AH400">
            <v>0</v>
          </cell>
          <cell r="AJ400">
            <v>0</v>
          </cell>
        </row>
        <row r="401">
          <cell r="A401" t="str">
            <v>SCI GALERIES DRANCEENNES STE 5137BUDGET 2008</v>
          </cell>
          <cell r="B401" t="str">
            <v>SCI GALERIES DRANCEENNES STE 5137</v>
          </cell>
          <cell r="C401" t="str">
            <v>BUDGET 2008</v>
          </cell>
          <cell r="D401">
            <v>0</v>
          </cell>
          <cell r="E401">
            <v>0</v>
          </cell>
          <cell r="F401">
            <v>0</v>
          </cell>
          <cell r="G401">
            <v>0</v>
          </cell>
          <cell r="H401">
            <v>0</v>
          </cell>
          <cell r="I401">
            <v>0</v>
          </cell>
          <cell r="J401">
            <v>0</v>
          </cell>
          <cell r="K401">
            <v>0</v>
          </cell>
          <cell r="L401">
            <v>0</v>
          </cell>
          <cell r="M401">
            <v>0</v>
          </cell>
          <cell r="N401">
            <v>0</v>
          </cell>
          <cell r="O401">
            <v>0</v>
          </cell>
          <cell r="P401">
            <v>0</v>
          </cell>
          <cell r="Q401">
            <v>0</v>
          </cell>
          <cell r="R401">
            <v>0</v>
          </cell>
          <cell r="S401">
            <v>0</v>
          </cell>
          <cell r="T401">
            <v>0</v>
          </cell>
          <cell r="U401">
            <v>0</v>
          </cell>
          <cell r="V401">
            <v>0</v>
          </cell>
          <cell r="W401">
            <v>0</v>
          </cell>
          <cell r="X401">
            <v>0</v>
          </cell>
          <cell r="Y401">
            <v>0</v>
          </cell>
          <cell r="Z401">
            <v>0</v>
          </cell>
          <cell r="AA401">
            <v>0</v>
          </cell>
          <cell r="AB401">
            <v>0</v>
          </cell>
          <cell r="AD401">
            <v>0</v>
          </cell>
          <cell r="AE401">
            <v>0</v>
          </cell>
          <cell r="AG401">
            <v>0</v>
          </cell>
          <cell r="AH401">
            <v>0</v>
          </cell>
          <cell r="AJ401">
            <v>0</v>
          </cell>
        </row>
        <row r="402">
          <cell r="A402" t="str">
            <v>SCI GALERIES DRANCEENNES STE 5137BUDGET 2009</v>
          </cell>
          <cell r="B402" t="str">
            <v>SCI GALERIES DRANCEENNES STE 5137</v>
          </cell>
          <cell r="C402" t="str">
            <v>BUDGET 2009</v>
          </cell>
          <cell r="D402">
            <v>0</v>
          </cell>
          <cell r="E402">
            <v>0</v>
          </cell>
          <cell r="F402">
            <v>0</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D402">
            <v>0</v>
          </cell>
          <cell r="AE402">
            <v>0</v>
          </cell>
          <cell r="AG402">
            <v>0</v>
          </cell>
          <cell r="AH402">
            <v>0</v>
          </cell>
          <cell r="AJ402">
            <v>0</v>
          </cell>
        </row>
        <row r="403">
          <cell r="A403" t="str">
            <v>SCI GALERIES DRANCEENNES STE 5137BUDGET 2010</v>
          </cell>
          <cell r="B403" t="str">
            <v>SCI GALERIES DRANCEENNES STE 5137</v>
          </cell>
          <cell r="C403" t="str">
            <v>BUDGET 2010</v>
          </cell>
          <cell r="D403">
            <v>0</v>
          </cell>
          <cell r="E403">
            <v>0</v>
          </cell>
          <cell r="F403">
            <v>0</v>
          </cell>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D403">
            <v>0</v>
          </cell>
          <cell r="AE403">
            <v>0</v>
          </cell>
          <cell r="AG403">
            <v>0</v>
          </cell>
          <cell r="AH403">
            <v>0</v>
          </cell>
          <cell r="AJ403">
            <v>0</v>
          </cell>
        </row>
        <row r="404">
          <cell r="A404" t="str">
            <v>SCI GALERIES DRANCEENNES STE 5137BUDGET 2011</v>
          </cell>
          <cell r="B404" t="str">
            <v>SCI GALERIES DRANCEENNES STE 5137</v>
          </cell>
          <cell r="C404" t="str">
            <v>BUDGET 2011</v>
          </cell>
          <cell r="D404">
            <v>0</v>
          </cell>
          <cell r="E404">
            <v>0</v>
          </cell>
          <cell r="F404">
            <v>0</v>
          </cell>
          <cell r="G404">
            <v>0</v>
          </cell>
          <cell r="H404">
            <v>0</v>
          </cell>
          <cell r="I404">
            <v>0</v>
          </cell>
          <cell r="J404">
            <v>0</v>
          </cell>
          <cell r="K404">
            <v>0</v>
          </cell>
          <cell r="L404">
            <v>0</v>
          </cell>
          <cell r="M404">
            <v>0</v>
          </cell>
          <cell r="N404">
            <v>0</v>
          </cell>
          <cell r="O404">
            <v>0</v>
          </cell>
          <cell r="P404">
            <v>0</v>
          </cell>
          <cell r="Q404">
            <v>0</v>
          </cell>
          <cell r="R404">
            <v>0</v>
          </cell>
          <cell r="S404">
            <v>0</v>
          </cell>
          <cell r="T404">
            <v>0</v>
          </cell>
          <cell r="U404">
            <v>0</v>
          </cell>
          <cell r="V404">
            <v>0</v>
          </cell>
          <cell r="W404">
            <v>0</v>
          </cell>
          <cell r="X404">
            <v>0</v>
          </cell>
          <cell r="Y404">
            <v>0</v>
          </cell>
          <cell r="Z404">
            <v>0</v>
          </cell>
          <cell r="AA404">
            <v>0</v>
          </cell>
          <cell r="AB404">
            <v>0</v>
          </cell>
          <cell r="AD404">
            <v>0</v>
          </cell>
          <cell r="AE404">
            <v>0</v>
          </cell>
          <cell r="AG404">
            <v>0</v>
          </cell>
          <cell r="AH404">
            <v>0</v>
          </cell>
          <cell r="AJ404">
            <v>0</v>
          </cell>
        </row>
        <row r="405">
          <cell r="A405" t="str">
            <v>SCI GALERIES DRANCEENNES STE 5137BUDGET 2012</v>
          </cell>
          <cell r="B405" t="str">
            <v>SCI GALERIES DRANCEENNES STE 5137</v>
          </cell>
          <cell r="C405" t="str">
            <v>BUDGET 2012</v>
          </cell>
          <cell r="D405">
            <v>0</v>
          </cell>
          <cell r="E405">
            <v>0</v>
          </cell>
          <cell r="F405">
            <v>0</v>
          </cell>
          <cell r="G405">
            <v>0</v>
          </cell>
          <cell r="H405">
            <v>0</v>
          </cell>
          <cell r="I405">
            <v>0</v>
          </cell>
          <cell r="J405">
            <v>0</v>
          </cell>
          <cell r="K405">
            <v>0</v>
          </cell>
          <cell r="L405">
            <v>0</v>
          </cell>
          <cell r="M405">
            <v>0</v>
          </cell>
          <cell r="N405">
            <v>0</v>
          </cell>
          <cell r="O405">
            <v>0</v>
          </cell>
          <cell r="P405">
            <v>0</v>
          </cell>
          <cell r="Q405">
            <v>0</v>
          </cell>
          <cell r="R405">
            <v>0</v>
          </cell>
          <cell r="S405">
            <v>0</v>
          </cell>
          <cell r="T405">
            <v>0</v>
          </cell>
          <cell r="U405">
            <v>0</v>
          </cell>
          <cell r="V405">
            <v>0</v>
          </cell>
          <cell r="W405">
            <v>0</v>
          </cell>
          <cell r="X405">
            <v>0</v>
          </cell>
          <cell r="Y405">
            <v>0</v>
          </cell>
          <cell r="Z405">
            <v>0</v>
          </cell>
          <cell r="AA405">
            <v>0</v>
          </cell>
          <cell r="AB405">
            <v>0</v>
          </cell>
          <cell r="AD405">
            <v>0</v>
          </cell>
          <cell r="AE405">
            <v>0</v>
          </cell>
          <cell r="AG405">
            <v>0</v>
          </cell>
          <cell r="AH405">
            <v>0</v>
          </cell>
          <cell r="AJ405">
            <v>0</v>
          </cell>
        </row>
        <row r="406">
          <cell r="A406" t="str">
            <v>SCI GALERIES DRANCEENNES STE 5137BUDGET 2013</v>
          </cell>
          <cell r="B406" t="str">
            <v>SCI GALERIES DRANCEENNES STE 5137</v>
          </cell>
          <cell r="C406" t="str">
            <v>BUDGET 2013</v>
          </cell>
          <cell r="D406">
            <v>0</v>
          </cell>
          <cell r="E406">
            <v>0</v>
          </cell>
          <cell r="F406">
            <v>0</v>
          </cell>
          <cell r="G406">
            <v>0</v>
          </cell>
          <cell r="H406">
            <v>0</v>
          </cell>
          <cell r="I406">
            <v>0</v>
          </cell>
          <cell r="J406">
            <v>0</v>
          </cell>
          <cell r="K406">
            <v>0</v>
          </cell>
          <cell r="L406">
            <v>0</v>
          </cell>
          <cell r="M406">
            <v>0</v>
          </cell>
          <cell r="N406">
            <v>0</v>
          </cell>
          <cell r="O406">
            <v>0</v>
          </cell>
          <cell r="P406">
            <v>0</v>
          </cell>
          <cell r="Q406">
            <v>0</v>
          </cell>
          <cell r="R406">
            <v>0</v>
          </cell>
          <cell r="S406">
            <v>0</v>
          </cell>
          <cell r="T406">
            <v>0</v>
          </cell>
          <cell r="U406">
            <v>0</v>
          </cell>
          <cell r="V406">
            <v>0</v>
          </cell>
          <cell r="W406">
            <v>0</v>
          </cell>
          <cell r="X406">
            <v>0</v>
          </cell>
          <cell r="Y406">
            <v>0</v>
          </cell>
          <cell r="Z406">
            <v>0</v>
          </cell>
          <cell r="AA406">
            <v>0</v>
          </cell>
          <cell r="AB406">
            <v>0</v>
          </cell>
          <cell r="AD406">
            <v>0</v>
          </cell>
          <cell r="AE406">
            <v>0</v>
          </cell>
          <cell r="AG406">
            <v>0</v>
          </cell>
          <cell r="AH406">
            <v>0</v>
          </cell>
          <cell r="AJ406">
            <v>0</v>
          </cell>
        </row>
        <row r="407">
          <cell r="A407" t="str">
            <v>SCI GALERIES DRANCEENNES STE 5137BUDGET 2014</v>
          </cell>
          <cell r="B407" t="str">
            <v>SCI GALERIES DRANCEENNES STE 5137</v>
          </cell>
          <cell r="C407" t="str">
            <v>BUDGET 2014</v>
          </cell>
          <cell r="D407">
            <v>0</v>
          </cell>
          <cell r="E407">
            <v>0</v>
          </cell>
          <cell r="F407">
            <v>0</v>
          </cell>
          <cell r="G407">
            <v>0</v>
          </cell>
          <cell r="H407">
            <v>0</v>
          </cell>
          <cell r="I407">
            <v>0</v>
          </cell>
          <cell r="J407">
            <v>0</v>
          </cell>
          <cell r="K407">
            <v>0</v>
          </cell>
          <cell r="L407">
            <v>0</v>
          </cell>
          <cell r="M407">
            <v>0</v>
          </cell>
          <cell r="N407">
            <v>0</v>
          </cell>
          <cell r="O407">
            <v>0</v>
          </cell>
          <cell r="P407">
            <v>0</v>
          </cell>
          <cell r="Q407">
            <v>0</v>
          </cell>
          <cell r="R407">
            <v>0</v>
          </cell>
          <cell r="S407">
            <v>0</v>
          </cell>
          <cell r="T407">
            <v>0</v>
          </cell>
          <cell r="U407">
            <v>0</v>
          </cell>
          <cell r="V407">
            <v>0</v>
          </cell>
          <cell r="W407">
            <v>0</v>
          </cell>
          <cell r="X407">
            <v>0</v>
          </cell>
          <cell r="Y407">
            <v>0</v>
          </cell>
          <cell r="Z407">
            <v>0</v>
          </cell>
          <cell r="AA407">
            <v>0</v>
          </cell>
          <cell r="AB407">
            <v>0</v>
          </cell>
          <cell r="AD407">
            <v>0</v>
          </cell>
          <cell r="AE407">
            <v>0</v>
          </cell>
          <cell r="AG407">
            <v>0</v>
          </cell>
          <cell r="AH407">
            <v>0</v>
          </cell>
          <cell r="AJ407">
            <v>0</v>
          </cell>
        </row>
        <row r="408">
          <cell r="A408" t="str">
            <v>SCI GALERIES DRANCEENNES STE 5137BUDGET 2015</v>
          </cell>
          <cell r="B408" t="str">
            <v>SCI GALERIES DRANCEENNES STE 5137</v>
          </cell>
          <cell r="C408" t="str">
            <v>BUDGET 2015</v>
          </cell>
          <cell r="D408">
            <v>0</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D408">
            <v>0</v>
          </cell>
          <cell r="AE408">
            <v>0</v>
          </cell>
          <cell r="AG408">
            <v>0</v>
          </cell>
          <cell r="AH408">
            <v>0</v>
          </cell>
          <cell r="AJ408">
            <v>0</v>
          </cell>
        </row>
        <row r="409">
          <cell r="A409" t="str">
            <v>SCI GALERIES DRANCEENNES STE 5137BUDGET 2016</v>
          </cell>
          <cell r="B409" t="str">
            <v>SCI GALERIES DRANCEENNES STE 5137</v>
          </cell>
          <cell r="C409" t="str">
            <v>BUDGET 2016</v>
          </cell>
          <cell r="D409">
            <v>0</v>
          </cell>
          <cell r="E409">
            <v>0</v>
          </cell>
          <cell r="F409">
            <v>0</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D409">
            <v>0</v>
          </cell>
          <cell r="AE409">
            <v>0</v>
          </cell>
          <cell r="AG409">
            <v>0</v>
          </cell>
          <cell r="AH409">
            <v>0</v>
          </cell>
          <cell r="AJ409">
            <v>0</v>
          </cell>
        </row>
        <row r="410">
          <cell r="A410" t="str">
            <v>SCI GALERIES DRANCEENNES STE 5137BUDGET 2017</v>
          </cell>
          <cell r="B410" t="str">
            <v>SCI GALERIES DRANCEENNES STE 5137</v>
          </cell>
          <cell r="C410" t="str">
            <v>BUDGET 2017</v>
          </cell>
          <cell r="D410">
            <v>0</v>
          </cell>
          <cell r="E410">
            <v>0</v>
          </cell>
          <cell r="F410">
            <v>0</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D410">
            <v>0</v>
          </cell>
          <cell r="AE410">
            <v>0</v>
          </cell>
          <cell r="AG410">
            <v>0</v>
          </cell>
          <cell r="AH410">
            <v>0</v>
          </cell>
          <cell r="AJ410">
            <v>0</v>
          </cell>
        </row>
        <row r="411">
          <cell r="A411" t="str">
            <v>SCI HEROUVILLE STE 513838717</v>
          </cell>
          <cell r="B411" t="str">
            <v>SCI HEROUVILLE STE 5138</v>
          </cell>
          <cell r="C411">
            <v>38717</v>
          </cell>
          <cell r="D411">
            <v>1505.8179499999999</v>
          </cell>
          <cell r="E411">
            <v>1.34E-3</v>
          </cell>
          <cell r="F411">
            <v>332.19704999999999</v>
          </cell>
          <cell r="G411">
            <v>0.11537</v>
          </cell>
          <cell r="H411">
            <v>26.619799999999998</v>
          </cell>
          <cell r="I411">
            <v>0</v>
          </cell>
          <cell r="J411">
            <v>2.1254299999999997</v>
          </cell>
          <cell r="K411">
            <v>0</v>
          </cell>
          <cell r="L411">
            <v>253.30988999999997</v>
          </cell>
          <cell r="M411">
            <v>8.1227499999999999</v>
          </cell>
          <cell r="N411">
            <v>86.536020000000008</v>
          </cell>
          <cell r="O411">
            <v>37.64546</v>
          </cell>
          <cell r="P411">
            <v>0</v>
          </cell>
          <cell r="Q411">
            <v>0</v>
          </cell>
          <cell r="R411">
            <v>0</v>
          </cell>
          <cell r="S411">
            <v>31.979220000000002</v>
          </cell>
          <cell r="T411">
            <v>0.62494000000000005</v>
          </cell>
          <cell r="U411">
            <v>79.400999999999996</v>
          </cell>
          <cell r="V411">
            <v>0</v>
          </cell>
          <cell r="W411">
            <v>0</v>
          </cell>
          <cell r="X411">
            <v>0</v>
          </cell>
          <cell r="Y411">
            <v>505.06688000000003</v>
          </cell>
          <cell r="Z411">
            <v>8.4235100000000003</v>
          </cell>
          <cell r="AA411">
            <v>5.1090000000000003E-2</v>
          </cell>
          <cell r="AB411">
            <v>0</v>
          </cell>
          <cell r="AD411">
            <v>19.67794</v>
          </cell>
          <cell r="AE411">
            <v>141.04395000000002</v>
          </cell>
          <cell r="AG411">
            <v>0</v>
          </cell>
          <cell r="AH411">
            <v>185.78632000000002</v>
          </cell>
          <cell r="AJ411">
            <v>0</v>
          </cell>
        </row>
        <row r="412">
          <cell r="A412" t="str">
            <v>SCI HEROUVILLE STE 513839082</v>
          </cell>
          <cell r="B412" t="str">
            <v>SCI HEROUVILLE STE 5138</v>
          </cell>
          <cell r="C412">
            <v>39082</v>
          </cell>
          <cell r="D412">
            <v>1560.4458100000002</v>
          </cell>
          <cell r="E412">
            <v>2.8999999999999998E-3</v>
          </cell>
          <cell r="F412">
            <v>316.47852</v>
          </cell>
          <cell r="G412">
            <v>0</v>
          </cell>
          <cell r="H412">
            <v>6.8710000000020949E-2</v>
          </cell>
          <cell r="I412">
            <v>0</v>
          </cell>
          <cell r="J412">
            <v>12.53598</v>
          </cell>
          <cell r="K412">
            <v>0</v>
          </cell>
          <cell r="L412">
            <v>247.52735999999999</v>
          </cell>
          <cell r="M412">
            <v>-4.6423700000000006</v>
          </cell>
          <cell r="N412">
            <v>173.29261</v>
          </cell>
          <cell r="O412">
            <v>39.011150000000001</v>
          </cell>
          <cell r="P412">
            <v>0</v>
          </cell>
          <cell r="Q412">
            <v>0</v>
          </cell>
          <cell r="R412">
            <v>0</v>
          </cell>
          <cell r="S412">
            <v>15.72031</v>
          </cell>
          <cell r="T412">
            <v>0.31404000000000004</v>
          </cell>
          <cell r="U412">
            <v>82.173000000000002</v>
          </cell>
          <cell r="V412">
            <v>0</v>
          </cell>
          <cell r="W412">
            <v>0</v>
          </cell>
          <cell r="X412">
            <v>0</v>
          </cell>
          <cell r="Y412">
            <v>505.06688000000003</v>
          </cell>
          <cell r="Z412">
            <v>10.39467</v>
          </cell>
          <cell r="AA412">
            <v>4.1151800000000005</v>
          </cell>
          <cell r="AB412">
            <v>0</v>
          </cell>
          <cell r="AD412">
            <v>27.186409999999999</v>
          </cell>
          <cell r="AE412">
            <v>125.70178999999999</v>
          </cell>
          <cell r="AG412">
            <v>180</v>
          </cell>
          <cell r="AH412">
            <v>275</v>
          </cell>
          <cell r="AJ412">
            <v>0</v>
          </cell>
        </row>
        <row r="413">
          <cell r="A413" t="str">
            <v>SCI HEROUVILLE STE 513839447</v>
          </cell>
          <cell r="B413" t="str">
            <v>SCI HEROUVILLE STE 5138</v>
          </cell>
          <cell r="C413">
            <v>39447</v>
          </cell>
          <cell r="D413">
            <v>1794.9109599999999</v>
          </cell>
          <cell r="E413">
            <v>235.00626</v>
          </cell>
          <cell r="F413">
            <v>452.22651999999999</v>
          </cell>
          <cell r="G413">
            <v>0</v>
          </cell>
          <cell r="H413">
            <v>51.965269999999997</v>
          </cell>
          <cell r="I413">
            <v>0</v>
          </cell>
          <cell r="J413">
            <v>6.2821999999999996</v>
          </cell>
          <cell r="K413">
            <v>0</v>
          </cell>
          <cell r="L413">
            <v>424.02685000000002</v>
          </cell>
          <cell r="M413">
            <v>1.95191</v>
          </cell>
          <cell r="N413">
            <v>182.13972000000001</v>
          </cell>
          <cell r="O413">
            <v>44.872779999999999</v>
          </cell>
          <cell r="P413">
            <v>0</v>
          </cell>
          <cell r="Q413">
            <v>0</v>
          </cell>
          <cell r="R413">
            <v>0</v>
          </cell>
          <cell r="S413">
            <v>8.2672000000000008</v>
          </cell>
          <cell r="T413">
            <v>0.32183999999999996</v>
          </cell>
          <cell r="U413">
            <v>84.402000000000001</v>
          </cell>
          <cell r="V413">
            <v>0</v>
          </cell>
          <cell r="W413">
            <v>0</v>
          </cell>
          <cell r="X413">
            <v>0</v>
          </cell>
          <cell r="Y413">
            <v>505.06688000000003</v>
          </cell>
          <cell r="Z413">
            <v>13.713229999999999</v>
          </cell>
          <cell r="AA413">
            <v>6.6E-4</v>
          </cell>
          <cell r="AB413">
            <v>0</v>
          </cell>
          <cell r="AD413">
            <v>40.996960000000001</v>
          </cell>
          <cell r="AE413">
            <v>140.51823000000002</v>
          </cell>
          <cell r="AG413">
            <v>0</v>
          </cell>
          <cell r="AH413">
            <v>0</v>
          </cell>
          <cell r="AJ413">
            <v>0</v>
          </cell>
        </row>
        <row r="414">
          <cell r="A414" t="str">
            <v>SCI HEROUVILLE STE 5138BUDGET 2007</v>
          </cell>
          <cell r="B414" t="str">
            <v>SCI HEROUVILLE STE 5138</v>
          </cell>
          <cell r="C414" t="str">
            <v>BUDGET 2007</v>
          </cell>
          <cell r="D414">
            <v>1785.58</v>
          </cell>
          <cell r="E414">
            <v>225</v>
          </cell>
          <cell r="F414">
            <v>266.35500000000002</v>
          </cell>
          <cell r="G414">
            <v>84</v>
          </cell>
          <cell r="H414">
            <v>0</v>
          </cell>
          <cell r="I414">
            <v>0</v>
          </cell>
          <cell r="J414">
            <v>0</v>
          </cell>
          <cell r="K414">
            <v>0</v>
          </cell>
          <cell r="L414">
            <v>266.35500000000002</v>
          </cell>
          <cell r="M414">
            <v>0</v>
          </cell>
          <cell r="N414">
            <v>122</v>
          </cell>
          <cell r="O414">
            <v>44.639499999999998</v>
          </cell>
          <cell r="P414">
            <v>0</v>
          </cell>
          <cell r="Q414">
            <v>0</v>
          </cell>
          <cell r="R414">
            <v>0</v>
          </cell>
          <cell r="S414">
            <v>7.5</v>
          </cell>
          <cell r="T414">
            <v>0</v>
          </cell>
          <cell r="U414">
            <v>84</v>
          </cell>
          <cell r="V414">
            <v>0</v>
          </cell>
          <cell r="W414">
            <v>0</v>
          </cell>
          <cell r="X414">
            <v>3.7774960000000002</v>
          </cell>
          <cell r="Y414">
            <v>505.06688000000003</v>
          </cell>
          <cell r="Z414">
            <v>0</v>
          </cell>
          <cell r="AA414">
            <v>18.472999999999999</v>
          </cell>
          <cell r="AB414">
            <v>0</v>
          </cell>
          <cell r="AD414">
            <v>0</v>
          </cell>
          <cell r="AE414">
            <v>127.10681959999999</v>
          </cell>
          <cell r="AG414">
            <v>0</v>
          </cell>
          <cell r="AH414">
            <v>0</v>
          </cell>
          <cell r="AJ414">
            <v>0</v>
          </cell>
        </row>
        <row r="415">
          <cell r="A415" t="str">
            <v>SCI HEROUVILLE STE 5138BUDGET 2008</v>
          </cell>
          <cell r="B415" t="str">
            <v>SCI HEROUVILLE STE 5138</v>
          </cell>
          <cell r="C415" t="str">
            <v>BUDGET 2008</v>
          </cell>
          <cell r="D415">
            <v>0</v>
          </cell>
          <cell r="E415">
            <v>0</v>
          </cell>
          <cell r="F415">
            <v>0</v>
          </cell>
          <cell r="G415">
            <v>0</v>
          </cell>
          <cell r="H415">
            <v>0</v>
          </cell>
          <cell r="I415">
            <v>0</v>
          </cell>
          <cell r="J415">
            <v>0</v>
          </cell>
          <cell r="K415">
            <v>0</v>
          </cell>
          <cell r="L415">
            <v>0</v>
          </cell>
          <cell r="M415">
            <v>0</v>
          </cell>
          <cell r="N415">
            <v>0</v>
          </cell>
          <cell r="O415">
            <v>0</v>
          </cell>
          <cell r="P415">
            <v>0</v>
          </cell>
          <cell r="Q415">
            <v>0</v>
          </cell>
          <cell r="R415">
            <v>0</v>
          </cell>
          <cell r="S415">
            <v>0</v>
          </cell>
          <cell r="T415">
            <v>0</v>
          </cell>
          <cell r="U415">
            <v>0</v>
          </cell>
          <cell r="V415">
            <v>0</v>
          </cell>
          <cell r="W415">
            <v>0</v>
          </cell>
          <cell r="X415">
            <v>0</v>
          </cell>
          <cell r="Y415">
            <v>0</v>
          </cell>
          <cell r="Z415">
            <v>0</v>
          </cell>
          <cell r="AA415">
            <v>0</v>
          </cell>
          <cell r="AB415">
            <v>0</v>
          </cell>
          <cell r="AD415">
            <v>0</v>
          </cell>
          <cell r="AE415">
            <v>0</v>
          </cell>
          <cell r="AG415">
            <v>0</v>
          </cell>
          <cell r="AH415">
            <v>0</v>
          </cell>
          <cell r="AJ415">
            <v>0</v>
          </cell>
        </row>
        <row r="416">
          <cell r="A416" t="str">
            <v>SCI HEROUVILLE STE 5138BUDGET 2009</v>
          </cell>
          <cell r="B416" t="str">
            <v>SCI HEROUVILLE STE 5138</v>
          </cell>
          <cell r="C416" t="str">
            <v>BUDGET 2009</v>
          </cell>
          <cell r="D416">
            <v>0</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D416">
            <v>0</v>
          </cell>
          <cell r="AE416">
            <v>0</v>
          </cell>
          <cell r="AG416">
            <v>0</v>
          </cell>
          <cell r="AH416">
            <v>0</v>
          </cell>
          <cell r="AJ416">
            <v>0</v>
          </cell>
        </row>
        <row r="417">
          <cell r="A417" t="str">
            <v>SCI HEROUVILLE STE 5138BUDGET 2010</v>
          </cell>
          <cell r="B417" t="str">
            <v>SCI HEROUVILLE STE 5138</v>
          </cell>
          <cell r="C417" t="str">
            <v>BUDGET 2010</v>
          </cell>
          <cell r="D417">
            <v>0</v>
          </cell>
          <cell r="E417">
            <v>0</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D417">
            <v>0</v>
          </cell>
          <cell r="AE417">
            <v>0</v>
          </cell>
          <cell r="AG417">
            <v>0</v>
          </cell>
          <cell r="AH417">
            <v>0</v>
          </cell>
          <cell r="AJ417">
            <v>0</v>
          </cell>
        </row>
        <row r="418">
          <cell r="A418" t="str">
            <v>SCI HEROUVILLE STE 5138BUDGET 2011</v>
          </cell>
          <cell r="B418" t="str">
            <v>SCI HEROUVILLE STE 5138</v>
          </cell>
          <cell r="C418" t="str">
            <v>BUDGET 2011</v>
          </cell>
          <cell r="D418">
            <v>0</v>
          </cell>
          <cell r="E418">
            <v>0</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D418">
            <v>0</v>
          </cell>
          <cell r="AE418">
            <v>0</v>
          </cell>
          <cell r="AG418">
            <v>0</v>
          </cell>
          <cell r="AH418">
            <v>0</v>
          </cell>
          <cell r="AJ418">
            <v>0</v>
          </cell>
        </row>
        <row r="419">
          <cell r="A419" t="str">
            <v>SCI HEROUVILLE STE 5138BUDGET 2012</v>
          </cell>
          <cell r="B419" t="str">
            <v>SCI HEROUVILLE STE 5138</v>
          </cell>
          <cell r="C419" t="str">
            <v>BUDGET 2012</v>
          </cell>
          <cell r="D419">
            <v>0</v>
          </cell>
          <cell r="E419">
            <v>0</v>
          </cell>
          <cell r="F419">
            <v>0</v>
          </cell>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D419">
            <v>0</v>
          </cell>
          <cell r="AE419">
            <v>0</v>
          </cell>
          <cell r="AG419">
            <v>0</v>
          </cell>
          <cell r="AH419">
            <v>0</v>
          </cell>
          <cell r="AJ419">
            <v>0</v>
          </cell>
        </row>
        <row r="420">
          <cell r="A420" t="str">
            <v>SCI HEROUVILLE STE 5138BUDGET 2013</v>
          </cell>
          <cell r="B420" t="str">
            <v>SCI HEROUVILLE STE 5138</v>
          </cell>
          <cell r="C420" t="str">
            <v>BUDGET 2013</v>
          </cell>
          <cell r="D420">
            <v>0</v>
          </cell>
          <cell r="E420">
            <v>0</v>
          </cell>
          <cell r="F420">
            <v>0</v>
          </cell>
          <cell r="G420">
            <v>0</v>
          </cell>
          <cell r="H420">
            <v>0</v>
          </cell>
          <cell r="I420">
            <v>0</v>
          </cell>
          <cell r="J420">
            <v>0</v>
          </cell>
          <cell r="K420">
            <v>0</v>
          </cell>
          <cell r="L420">
            <v>0</v>
          </cell>
          <cell r="M420">
            <v>0</v>
          </cell>
          <cell r="N420">
            <v>0</v>
          </cell>
          <cell r="O420">
            <v>0</v>
          </cell>
          <cell r="P420">
            <v>0</v>
          </cell>
          <cell r="Q420">
            <v>0</v>
          </cell>
          <cell r="R420">
            <v>0</v>
          </cell>
          <cell r="S420">
            <v>0</v>
          </cell>
          <cell r="T420">
            <v>0</v>
          </cell>
          <cell r="U420">
            <v>0</v>
          </cell>
          <cell r="V420">
            <v>0</v>
          </cell>
          <cell r="W420">
            <v>0</v>
          </cell>
          <cell r="X420">
            <v>0</v>
          </cell>
          <cell r="Y420">
            <v>0</v>
          </cell>
          <cell r="Z420">
            <v>0</v>
          </cell>
          <cell r="AA420">
            <v>0</v>
          </cell>
          <cell r="AB420">
            <v>0</v>
          </cell>
          <cell r="AD420">
            <v>0</v>
          </cell>
          <cell r="AE420">
            <v>0</v>
          </cell>
          <cell r="AG420">
            <v>0</v>
          </cell>
          <cell r="AH420">
            <v>0</v>
          </cell>
          <cell r="AJ420">
            <v>0</v>
          </cell>
        </row>
        <row r="421">
          <cell r="A421" t="str">
            <v>SCI HEROUVILLE STE 5138BUDGET 2014</v>
          </cell>
          <cell r="B421" t="str">
            <v>SCI HEROUVILLE STE 5138</v>
          </cell>
          <cell r="C421" t="str">
            <v>BUDGET 2014</v>
          </cell>
          <cell r="D421">
            <v>0</v>
          </cell>
          <cell r="E421">
            <v>0</v>
          </cell>
          <cell r="F421">
            <v>0</v>
          </cell>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D421">
            <v>0</v>
          </cell>
          <cell r="AE421">
            <v>0</v>
          </cell>
          <cell r="AG421">
            <v>0</v>
          </cell>
          <cell r="AH421">
            <v>0</v>
          </cell>
          <cell r="AJ421">
            <v>0</v>
          </cell>
        </row>
        <row r="422">
          <cell r="A422" t="str">
            <v>SCI HEROUVILLE STE 5138BUDGET 2015</v>
          </cell>
          <cell r="B422" t="str">
            <v>SCI HEROUVILLE STE 5138</v>
          </cell>
          <cell r="C422" t="str">
            <v>BUDGET 2015</v>
          </cell>
          <cell r="D422">
            <v>0</v>
          </cell>
          <cell r="E422">
            <v>0</v>
          </cell>
          <cell r="F422">
            <v>0</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D422">
            <v>0</v>
          </cell>
          <cell r="AE422">
            <v>0</v>
          </cell>
          <cell r="AG422">
            <v>0</v>
          </cell>
          <cell r="AH422">
            <v>0</v>
          </cell>
          <cell r="AJ422">
            <v>0</v>
          </cell>
        </row>
        <row r="423">
          <cell r="A423" t="str">
            <v>SCI HEROUVILLE STE 5138BUDGET 2016</v>
          </cell>
          <cell r="B423" t="str">
            <v>SCI HEROUVILLE STE 5138</v>
          </cell>
          <cell r="C423" t="str">
            <v>BUDGET 2016</v>
          </cell>
          <cell r="D423">
            <v>0</v>
          </cell>
          <cell r="E423">
            <v>0</v>
          </cell>
          <cell r="F423">
            <v>0</v>
          </cell>
          <cell r="G423">
            <v>0</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cell r="V423">
            <v>0</v>
          </cell>
          <cell r="W423">
            <v>0</v>
          </cell>
          <cell r="X423">
            <v>0</v>
          </cell>
          <cell r="Y423">
            <v>0</v>
          </cell>
          <cell r="Z423">
            <v>0</v>
          </cell>
          <cell r="AA423">
            <v>0</v>
          </cell>
          <cell r="AB423">
            <v>0</v>
          </cell>
          <cell r="AD423">
            <v>0</v>
          </cell>
          <cell r="AE423">
            <v>0</v>
          </cell>
          <cell r="AG423">
            <v>0</v>
          </cell>
          <cell r="AH423">
            <v>0</v>
          </cell>
          <cell r="AJ423">
            <v>0</v>
          </cell>
        </row>
        <row r="424">
          <cell r="A424" t="str">
            <v>SCI HEROUVILLE STE 5138BUDGET 2017</v>
          </cell>
          <cell r="B424" t="str">
            <v>SCI HEROUVILLE STE 5138</v>
          </cell>
          <cell r="C424" t="str">
            <v>BUDGET 2017</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D424">
            <v>0</v>
          </cell>
          <cell r="AE424">
            <v>0</v>
          </cell>
          <cell r="AG424">
            <v>0</v>
          </cell>
          <cell r="AH424">
            <v>0</v>
          </cell>
          <cell r="AJ424">
            <v>0</v>
          </cell>
        </row>
        <row r="425">
          <cell r="A425" t="str">
            <v>SAS PYRAMIDE 2 STE 514838717</v>
          </cell>
          <cell r="B425" t="str">
            <v>SAS PYRAMIDE 2 STE 5148</v>
          </cell>
          <cell r="C425">
            <v>38717</v>
          </cell>
          <cell r="D425">
            <v>0</v>
          </cell>
          <cell r="E425">
            <v>0</v>
          </cell>
          <cell r="F425">
            <v>0</v>
          </cell>
          <cell r="G425">
            <v>0</v>
          </cell>
          <cell r="H425">
            <v>0</v>
          </cell>
          <cell r="I425">
            <v>0</v>
          </cell>
          <cell r="J425">
            <v>0</v>
          </cell>
          <cell r="K425">
            <v>0</v>
          </cell>
          <cell r="L425">
            <v>0</v>
          </cell>
          <cell r="M425">
            <v>0.1</v>
          </cell>
          <cell r="N425">
            <v>0</v>
          </cell>
          <cell r="O425">
            <v>0</v>
          </cell>
          <cell r="P425">
            <v>0</v>
          </cell>
          <cell r="Q425">
            <v>0</v>
          </cell>
          <cell r="R425">
            <v>0</v>
          </cell>
          <cell r="S425">
            <v>15.069600000000001</v>
          </cell>
          <cell r="T425">
            <v>0.36259999999999998</v>
          </cell>
          <cell r="U425">
            <v>0</v>
          </cell>
          <cell r="V425">
            <v>0</v>
          </cell>
          <cell r="W425">
            <v>0</v>
          </cell>
          <cell r="X425">
            <v>0</v>
          </cell>
          <cell r="Y425">
            <v>0</v>
          </cell>
          <cell r="Z425">
            <v>0</v>
          </cell>
          <cell r="AA425">
            <v>0</v>
          </cell>
          <cell r="AB425">
            <v>0</v>
          </cell>
          <cell r="AD425">
            <v>6444.2857200000008</v>
          </cell>
          <cell r="AE425">
            <v>2608.5764599999998</v>
          </cell>
          <cell r="AG425">
            <v>0</v>
          </cell>
          <cell r="AH425">
            <v>0</v>
          </cell>
          <cell r="AJ425">
            <v>0</v>
          </cell>
        </row>
        <row r="426">
          <cell r="A426" t="str">
            <v>SAS PYRAMIDE 2 STE 514839082</v>
          </cell>
          <cell r="B426" t="str">
            <v>SAS PYRAMIDE 2 STE 5148</v>
          </cell>
          <cell r="C426">
            <v>39082</v>
          </cell>
          <cell r="D426">
            <v>0</v>
          </cell>
          <cell r="E426">
            <v>0</v>
          </cell>
          <cell r="F426">
            <v>0</v>
          </cell>
          <cell r="G426">
            <v>0</v>
          </cell>
          <cell r="H426">
            <v>0</v>
          </cell>
          <cell r="I426">
            <v>0</v>
          </cell>
          <cell r="J426">
            <v>0</v>
          </cell>
          <cell r="K426">
            <v>0</v>
          </cell>
          <cell r="L426">
            <v>0</v>
          </cell>
          <cell r="M426">
            <v>0.1</v>
          </cell>
          <cell r="N426">
            <v>0</v>
          </cell>
          <cell r="O426">
            <v>0</v>
          </cell>
          <cell r="P426">
            <v>0</v>
          </cell>
          <cell r="Q426">
            <v>0</v>
          </cell>
          <cell r="R426">
            <v>0</v>
          </cell>
          <cell r="S426">
            <v>4.1022799999999995</v>
          </cell>
          <cell r="T426">
            <v>0.34259999999999996</v>
          </cell>
          <cell r="U426">
            <v>0</v>
          </cell>
          <cell r="V426">
            <v>0</v>
          </cell>
          <cell r="W426">
            <v>0</v>
          </cell>
          <cell r="X426">
            <v>0</v>
          </cell>
          <cell r="Y426">
            <v>0</v>
          </cell>
          <cell r="Z426">
            <v>0</v>
          </cell>
          <cell r="AA426">
            <v>0</v>
          </cell>
          <cell r="AB426">
            <v>0</v>
          </cell>
          <cell r="AD426">
            <v>9723.4121400000004</v>
          </cell>
          <cell r="AE426">
            <v>2735.0667400000002</v>
          </cell>
          <cell r="AG426">
            <v>0</v>
          </cell>
          <cell r="AH426">
            <v>0</v>
          </cell>
          <cell r="AJ426">
            <v>0</v>
          </cell>
        </row>
        <row r="427">
          <cell r="A427" t="str">
            <v>SAS PYRAMIDE 2 STE 514839447</v>
          </cell>
          <cell r="B427" t="str">
            <v>SAS PYRAMIDE 2 STE 5148</v>
          </cell>
          <cell r="C427">
            <v>39447</v>
          </cell>
          <cell r="D427">
            <v>0</v>
          </cell>
          <cell r="E427">
            <v>0</v>
          </cell>
          <cell r="F427">
            <v>0</v>
          </cell>
          <cell r="G427">
            <v>0</v>
          </cell>
          <cell r="H427">
            <v>0</v>
          </cell>
          <cell r="I427">
            <v>0</v>
          </cell>
          <cell r="J427">
            <v>0</v>
          </cell>
          <cell r="K427">
            <v>0</v>
          </cell>
          <cell r="L427">
            <v>0</v>
          </cell>
          <cell r="M427">
            <v>0.1046</v>
          </cell>
          <cell r="N427">
            <v>0</v>
          </cell>
          <cell r="O427">
            <v>0</v>
          </cell>
          <cell r="P427">
            <v>0</v>
          </cell>
          <cell r="Q427">
            <v>0</v>
          </cell>
          <cell r="R427">
            <v>0</v>
          </cell>
          <cell r="S427">
            <v>5.3042100000000003</v>
          </cell>
          <cell r="T427">
            <v>3.2604000000000002</v>
          </cell>
          <cell r="U427">
            <v>0</v>
          </cell>
          <cell r="V427">
            <v>0</v>
          </cell>
          <cell r="W427">
            <v>0</v>
          </cell>
          <cell r="X427">
            <v>0</v>
          </cell>
          <cell r="Y427">
            <v>0</v>
          </cell>
          <cell r="Z427">
            <v>0</v>
          </cell>
          <cell r="AA427">
            <v>0</v>
          </cell>
          <cell r="AB427">
            <v>0</v>
          </cell>
          <cell r="AD427">
            <v>10726.117500000002</v>
          </cell>
          <cell r="AE427">
            <v>4465.2723299999998</v>
          </cell>
          <cell r="AG427">
            <v>0</v>
          </cell>
          <cell r="AH427">
            <v>0</v>
          </cell>
          <cell r="AJ427">
            <v>0</v>
          </cell>
        </row>
        <row r="428">
          <cell r="A428" t="str">
            <v>SAS PYRAMIDE 2 STE 5148BUDGET 2007</v>
          </cell>
          <cell r="B428" t="str">
            <v>SAS PYRAMIDE 2 STE 5148</v>
          </cell>
          <cell r="C428" t="str">
            <v>BUDGET 2007</v>
          </cell>
          <cell r="D428">
            <v>0</v>
          </cell>
          <cell r="E428">
            <v>0</v>
          </cell>
          <cell r="F428">
            <v>0</v>
          </cell>
          <cell r="G428">
            <v>0</v>
          </cell>
          <cell r="H428">
            <v>0</v>
          </cell>
          <cell r="I428">
            <v>0</v>
          </cell>
          <cell r="J428">
            <v>0</v>
          </cell>
          <cell r="K428">
            <v>0</v>
          </cell>
          <cell r="L428">
            <v>0</v>
          </cell>
          <cell r="M428">
            <v>0</v>
          </cell>
          <cell r="N428">
            <v>0</v>
          </cell>
          <cell r="O428">
            <v>0</v>
          </cell>
          <cell r="P428">
            <v>0</v>
          </cell>
          <cell r="Q428">
            <v>0</v>
          </cell>
          <cell r="R428">
            <v>0</v>
          </cell>
          <cell r="S428">
            <v>0</v>
          </cell>
          <cell r="T428">
            <v>0</v>
          </cell>
          <cell r="U428">
            <v>0</v>
          </cell>
          <cell r="V428">
            <v>0</v>
          </cell>
          <cell r="W428">
            <v>0</v>
          </cell>
          <cell r="X428">
            <v>0</v>
          </cell>
          <cell r="Y428">
            <v>0</v>
          </cell>
          <cell r="Z428">
            <v>0</v>
          </cell>
          <cell r="AA428">
            <v>0</v>
          </cell>
          <cell r="AB428">
            <v>0</v>
          </cell>
          <cell r="AD428">
            <v>0</v>
          </cell>
          <cell r="AE428">
            <v>0</v>
          </cell>
          <cell r="AG428">
            <v>0</v>
          </cell>
          <cell r="AH428">
            <v>0</v>
          </cell>
          <cell r="AJ428">
            <v>0</v>
          </cell>
        </row>
        <row r="429">
          <cell r="A429" t="str">
            <v>SAS PYRAMIDE 2 STE 5148BUDGET 2008</v>
          </cell>
          <cell r="B429" t="str">
            <v>SAS PYRAMIDE 2 STE 5148</v>
          </cell>
          <cell r="C429" t="str">
            <v>BUDGET 2008</v>
          </cell>
          <cell r="D429">
            <v>0</v>
          </cell>
          <cell r="E429">
            <v>0</v>
          </cell>
          <cell r="F429">
            <v>0</v>
          </cell>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0</v>
          </cell>
          <cell r="AD429">
            <v>0</v>
          </cell>
          <cell r="AE429">
            <v>0</v>
          </cell>
          <cell r="AG429">
            <v>0</v>
          </cell>
          <cell r="AH429">
            <v>0</v>
          </cell>
          <cell r="AJ429">
            <v>0</v>
          </cell>
        </row>
        <row r="430">
          <cell r="A430" t="str">
            <v>SAS PYRAMIDE 2 STE 5148BUDGET 2009</v>
          </cell>
          <cell r="B430" t="str">
            <v>SAS PYRAMIDE 2 STE 5148</v>
          </cell>
          <cell r="C430" t="str">
            <v>BUDGET 2009</v>
          </cell>
          <cell r="D430">
            <v>0</v>
          </cell>
          <cell r="E430">
            <v>0</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0</v>
          </cell>
          <cell r="U430">
            <v>0</v>
          </cell>
          <cell r="V430">
            <v>0</v>
          </cell>
          <cell r="W430">
            <v>0</v>
          </cell>
          <cell r="X430">
            <v>0</v>
          </cell>
          <cell r="Y430">
            <v>0</v>
          </cell>
          <cell r="Z430">
            <v>0</v>
          </cell>
          <cell r="AA430">
            <v>0</v>
          </cell>
          <cell r="AB430">
            <v>0</v>
          </cell>
          <cell r="AD430">
            <v>0</v>
          </cell>
          <cell r="AE430">
            <v>0</v>
          </cell>
          <cell r="AG430">
            <v>0</v>
          </cell>
          <cell r="AH430">
            <v>0</v>
          </cell>
          <cell r="AJ430">
            <v>0</v>
          </cell>
        </row>
        <row r="431">
          <cell r="A431" t="str">
            <v>SAS PYRAMIDE 2 STE 5148BUDGET 2010</v>
          </cell>
          <cell r="B431" t="str">
            <v>SAS PYRAMIDE 2 STE 5148</v>
          </cell>
          <cell r="C431" t="str">
            <v>BUDGET 2010</v>
          </cell>
          <cell r="D431">
            <v>0</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0</v>
          </cell>
          <cell r="U431">
            <v>0</v>
          </cell>
          <cell r="V431">
            <v>0</v>
          </cell>
          <cell r="W431">
            <v>0</v>
          </cell>
          <cell r="X431">
            <v>0</v>
          </cell>
          <cell r="Y431">
            <v>0</v>
          </cell>
          <cell r="Z431">
            <v>0</v>
          </cell>
          <cell r="AA431">
            <v>0</v>
          </cell>
          <cell r="AB431">
            <v>0</v>
          </cell>
          <cell r="AD431">
            <v>0</v>
          </cell>
          <cell r="AE431">
            <v>0</v>
          </cell>
          <cell r="AG431">
            <v>0</v>
          </cell>
          <cell r="AH431">
            <v>0</v>
          </cell>
          <cell r="AJ431">
            <v>0</v>
          </cell>
        </row>
        <row r="432">
          <cell r="A432" t="str">
            <v>SAS PYRAMIDE 2 STE 5148BUDGET 2011</v>
          </cell>
          <cell r="B432" t="str">
            <v>SAS PYRAMIDE 2 STE 5148</v>
          </cell>
          <cell r="C432" t="str">
            <v>BUDGET 2011</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D432">
            <v>0</v>
          </cell>
          <cell r="AE432">
            <v>0</v>
          </cell>
          <cell r="AG432">
            <v>0</v>
          </cell>
          <cell r="AH432">
            <v>0</v>
          </cell>
          <cell r="AJ432">
            <v>0</v>
          </cell>
        </row>
        <row r="433">
          <cell r="A433" t="str">
            <v>SAS PYRAMIDE 2 STE 5148BUDGET 2012</v>
          </cell>
          <cell r="B433" t="str">
            <v>SAS PYRAMIDE 2 STE 5148</v>
          </cell>
          <cell r="C433" t="str">
            <v>BUDGET 2012</v>
          </cell>
          <cell r="D433">
            <v>0</v>
          </cell>
          <cell r="E433">
            <v>0</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D433">
            <v>0</v>
          </cell>
          <cell r="AE433">
            <v>0</v>
          </cell>
          <cell r="AG433">
            <v>0</v>
          </cell>
          <cell r="AH433">
            <v>0</v>
          </cell>
          <cell r="AJ433">
            <v>0</v>
          </cell>
        </row>
        <row r="434">
          <cell r="A434" t="str">
            <v>SAS PYRAMIDE 2 STE 5148BUDGET 2013</v>
          </cell>
          <cell r="B434" t="str">
            <v>SAS PYRAMIDE 2 STE 5148</v>
          </cell>
          <cell r="C434" t="str">
            <v>BUDGET 2013</v>
          </cell>
          <cell r="D434">
            <v>0</v>
          </cell>
          <cell r="E434">
            <v>0</v>
          </cell>
          <cell r="F434">
            <v>0</v>
          </cell>
          <cell r="G434">
            <v>0</v>
          </cell>
          <cell r="H434">
            <v>0</v>
          </cell>
          <cell r="I434">
            <v>0</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0</v>
          </cell>
          <cell r="AD434">
            <v>0</v>
          </cell>
          <cell r="AE434">
            <v>0</v>
          </cell>
          <cell r="AG434">
            <v>0</v>
          </cell>
          <cell r="AH434">
            <v>0</v>
          </cell>
          <cell r="AJ434">
            <v>0</v>
          </cell>
        </row>
        <row r="435">
          <cell r="A435" t="str">
            <v>SAS PYRAMIDE 2 STE 5148BUDGET 2014</v>
          </cell>
          <cell r="B435" t="str">
            <v>SAS PYRAMIDE 2 STE 5148</v>
          </cell>
          <cell r="C435" t="str">
            <v>BUDGET 2014</v>
          </cell>
          <cell r="D435">
            <v>0</v>
          </cell>
          <cell r="E435">
            <v>0</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D435">
            <v>0</v>
          </cell>
          <cell r="AE435">
            <v>0</v>
          </cell>
          <cell r="AG435">
            <v>0</v>
          </cell>
          <cell r="AH435">
            <v>0</v>
          </cell>
          <cell r="AJ435">
            <v>0</v>
          </cell>
        </row>
        <row r="436">
          <cell r="A436" t="str">
            <v>SAS PYRAMIDE 2 STE 5148BUDGET 2015</v>
          </cell>
          <cell r="B436" t="str">
            <v>SAS PYRAMIDE 2 STE 5148</v>
          </cell>
          <cell r="C436" t="str">
            <v>BUDGET 2015</v>
          </cell>
          <cell r="D436">
            <v>0</v>
          </cell>
          <cell r="E436">
            <v>0</v>
          </cell>
          <cell r="F436">
            <v>0</v>
          </cell>
          <cell r="G436">
            <v>0</v>
          </cell>
          <cell r="H436">
            <v>0</v>
          </cell>
          <cell r="I436">
            <v>0</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D436">
            <v>0</v>
          </cell>
          <cell r="AE436">
            <v>0</v>
          </cell>
          <cell r="AG436">
            <v>0</v>
          </cell>
          <cell r="AH436">
            <v>0</v>
          </cell>
          <cell r="AJ436">
            <v>0</v>
          </cell>
        </row>
        <row r="437">
          <cell r="A437" t="str">
            <v>SAS PYRAMIDE 2 STE 5148BUDGET 2016</v>
          </cell>
          <cell r="B437" t="str">
            <v>SAS PYRAMIDE 2 STE 5148</v>
          </cell>
          <cell r="C437" t="str">
            <v>BUDGET 2016</v>
          </cell>
          <cell r="D437">
            <v>0</v>
          </cell>
          <cell r="E437">
            <v>0</v>
          </cell>
          <cell r="F437">
            <v>0</v>
          </cell>
          <cell r="G437">
            <v>0</v>
          </cell>
          <cell r="H437">
            <v>0</v>
          </cell>
          <cell r="I437">
            <v>0</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D437">
            <v>0</v>
          </cell>
          <cell r="AE437">
            <v>0</v>
          </cell>
          <cell r="AG437">
            <v>0</v>
          </cell>
          <cell r="AH437">
            <v>0</v>
          </cell>
          <cell r="AJ437">
            <v>0</v>
          </cell>
        </row>
        <row r="438">
          <cell r="A438" t="str">
            <v>SAS PYRAMIDE 2 STE 5148BUDGET 2017</v>
          </cell>
          <cell r="B438" t="str">
            <v>SAS PYRAMIDE 2 STE 5148</v>
          </cell>
          <cell r="C438" t="str">
            <v>BUDGET 2017</v>
          </cell>
          <cell r="D438">
            <v>0</v>
          </cell>
          <cell r="E438">
            <v>0</v>
          </cell>
          <cell r="F438">
            <v>0</v>
          </cell>
          <cell r="G438">
            <v>0</v>
          </cell>
          <cell r="H438">
            <v>0</v>
          </cell>
          <cell r="I438">
            <v>0</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D438">
            <v>0</v>
          </cell>
          <cell r="AE438">
            <v>0</v>
          </cell>
          <cell r="AG438">
            <v>0</v>
          </cell>
          <cell r="AH438">
            <v>0</v>
          </cell>
          <cell r="AJ438">
            <v>0</v>
          </cell>
        </row>
        <row r="439">
          <cell r="A439" t="str">
            <v>SCI QUAI DE SEINE STE 514938717</v>
          </cell>
          <cell r="B439" t="str">
            <v>SCI QUAI DE SEINE STE 5149</v>
          </cell>
          <cell r="C439">
            <v>38717</v>
          </cell>
          <cell r="D439">
            <v>452.56476000000004</v>
          </cell>
          <cell r="E439">
            <v>3.5400000000000002E-3</v>
          </cell>
          <cell r="F439">
            <v>86.08386999999999</v>
          </cell>
          <cell r="G439">
            <v>15.946759999999999</v>
          </cell>
          <cell r="H439">
            <v>10.4079</v>
          </cell>
          <cell r="I439">
            <v>0</v>
          </cell>
          <cell r="J439">
            <v>0</v>
          </cell>
          <cell r="K439">
            <v>0</v>
          </cell>
          <cell r="L439">
            <v>74.900700000000001</v>
          </cell>
          <cell r="M439">
            <v>1.8099400000000001</v>
          </cell>
          <cell r="N439">
            <v>19.912849999999999</v>
          </cell>
          <cell r="O439">
            <v>0</v>
          </cell>
          <cell r="P439">
            <v>0</v>
          </cell>
          <cell r="Q439">
            <v>0</v>
          </cell>
          <cell r="R439">
            <v>0</v>
          </cell>
          <cell r="S439">
            <v>10.43366</v>
          </cell>
          <cell r="T439">
            <v>0.35792000000000002</v>
          </cell>
          <cell r="U439">
            <v>4.7489999999999997</v>
          </cell>
          <cell r="V439">
            <v>11.198</v>
          </cell>
          <cell r="W439">
            <v>1.2769999999999999</v>
          </cell>
          <cell r="X439">
            <v>0</v>
          </cell>
          <cell r="Y439">
            <v>171.69315999999998</v>
          </cell>
          <cell r="Z439">
            <v>0</v>
          </cell>
          <cell r="AA439">
            <v>6.0999999999999997E-4</v>
          </cell>
          <cell r="AB439">
            <v>0</v>
          </cell>
          <cell r="AD439">
            <v>7.1755800000000001</v>
          </cell>
          <cell r="AE439">
            <v>318.87441999999999</v>
          </cell>
          <cell r="AG439">
            <v>0</v>
          </cell>
          <cell r="AH439">
            <v>0</v>
          </cell>
          <cell r="AJ439">
            <v>0</v>
          </cell>
        </row>
        <row r="440">
          <cell r="A440" t="str">
            <v>SCI QUAI DE SEINE STE 514939082</v>
          </cell>
          <cell r="B440" t="str">
            <v>SCI QUAI DE SEINE STE 5149</v>
          </cell>
          <cell r="C440">
            <v>39082</v>
          </cell>
          <cell r="D440">
            <v>343.44448</v>
          </cell>
          <cell r="E440">
            <v>2.3799999999999997E-3</v>
          </cell>
          <cell r="F440">
            <v>73.930290000000014</v>
          </cell>
          <cell r="G440">
            <v>14.441990000000001</v>
          </cell>
          <cell r="H440">
            <v>0.65402000000000404</v>
          </cell>
          <cell r="I440">
            <v>0</v>
          </cell>
          <cell r="J440">
            <v>0</v>
          </cell>
          <cell r="K440">
            <v>0</v>
          </cell>
          <cell r="L440">
            <v>59.732399999999998</v>
          </cell>
          <cell r="M440">
            <v>1.25865</v>
          </cell>
          <cell r="N440">
            <v>45.9099</v>
          </cell>
          <cell r="O440">
            <v>14.05288</v>
          </cell>
          <cell r="P440">
            <v>0</v>
          </cell>
          <cell r="Q440">
            <v>0</v>
          </cell>
          <cell r="R440">
            <v>0</v>
          </cell>
          <cell r="S440">
            <v>6.5967000000000011</v>
          </cell>
          <cell r="T440">
            <v>0.30401</v>
          </cell>
          <cell r="U440">
            <v>4.9039999999999999</v>
          </cell>
          <cell r="V440">
            <v>11.198</v>
          </cell>
          <cell r="W440">
            <v>0.95099999999999996</v>
          </cell>
          <cell r="X440">
            <v>0</v>
          </cell>
          <cell r="Y440">
            <v>171.69315999999998</v>
          </cell>
          <cell r="Z440">
            <v>0</v>
          </cell>
          <cell r="AA440">
            <v>1.25E-3</v>
          </cell>
          <cell r="AB440">
            <v>0</v>
          </cell>
          <cell r="AD440">
            <v>9.2976299999999998</v>
          </cell>
          <cell r="AE440">
            <v>323.88081</v>
          </cell>
          <cell r="AG440">
            <v>0</v>
          </cell>
          <cell r="AH440">
            <v>0</v>
          </cell>
          <cell r="AJ440">
            <v>0</v>
          </cell>
        </row>
        <row r="441">
          <cell r="A441" t="str">
            <v>SCI QUAI DE SEINE STE 514939447</v>
          </cell>
          <cell r="B441" t="str">
            <v>SCI QUAI DE SEINE STE 5149</v>
          </cell>
          <cell r="C441">
            <v>39447</v>
          </cell>
          <cell r="D441">
            <v>414.48790000000002</v>
          </cell>
          <cell r="E441">
            <v>5.7670399999999997</v>
          </cell>
          <cell r="F441">
            <v>74.351869999999991</v>
          </cell>
          <cell r="G441">
            <v>16.248999999999999</v>
          </cell>
          <cell r="H441">
            <v>4.4485200000000003</v>
          </cell>
          <cell r="I441">
            <v>0</v>
          </cell>
          <cell r="J441">
            <v>0</v>
          </cell>
          <cell r="K441">
            <v>0</v>
          </cell>
          <cell r="L441">
            <v>81.146410000000003</v>
          </cell>
          <cell r="M441">
            <v>1.07375</v>
          </cell>
          <cell r="N441">
            <v>0</v>
          </cell>
          <cell r="O441">
            <v>19.296140000000001</v>
          </cell>
          <cell r="P441">
            <v>0</v>
          </cell>
          <cell r="Q441">
            <v>0</v>
          </cell>
          <cell r="R441">
            <v>0</v>
          </cell>
          <cell r="S441">
            <v>6.3244800000000003</v>
          </cell>
          <cell r="T441">
            <v>0.44142000000000003</v>
          </cell>
          <cell r="U441">
            <v>5.0510000000000002</v>
          </cell>
          <cell r="V441">
            <v>11.198</v>
          </cell>
          <cell r="W441">
            <v>0.97</v>
          </cell>
          <cell r="X441">
            <v>0</v>
          </cell>
          <cell r="Y441">
            <v>94.325279999999978</v>
          </cell>
          <cell r="Z441">
            <v>0</v>
          </cell>
          <cell r="AA441">
            <v>1.82E-3</v>
          </cell>
          <cell r="AB441">
            <v>0</v>
          </cell>
          <cell r="AD441">
            <v>10.12799</v>
          </cell>
          <cell r="AE441">
            <v>400.8014</v>
          </cell>
          <cell r="AG441">
            <v>6.4705699999999995</v>
          </cell>
          <cell r="AH441">
            <v>0</v>
          </cell>
          <cell r="AJ441">
            <v>0</v>
          </cell>
        </row>
        <row r="442">
          <cell r="A442" t="str">
            <v>SCI QUAI DE SEINE STE 5149BUDGET 2007</v>
          </cell>
          <cell r="B442" t="str">
            <v>SCI QUAI DE SEINE STE 5149</v>
          </cell>
          <cell r="C442" t="str">
            <v>BUDGET 2007</v>
          </cell>
          <cell r="D442">
            <v>416.21</v>
          </cell>
          <cell r="E442">
            <v>0</v>
          </cell>
          <cell r="F442">
            <v>81.421999999999997</v>
          </cell>
          <cell r="G442">
            <v>15.222</v>
          </cell>
          <cell r="H442">
            <v>0</v>
          </cell>
          <cell r="I442">
            <v>0</v>
          </cell>
          <cell r="J442">
            <v>0</v>
          </cell>
          <cell r="K442">
            <v>0</v>
          </cell>
          <cell r="L442">
            <v>75.822000000000003</v>
          </cell>
          <cell r="M442">
            <v>0.8</v>
          </cell>
          <cell r="N442">
            <v>4.8</v>
          </cell>
          <cell r="O442">
            <v>0</v>
          </cell>
          <cell r="P442">
            <v>0</v>
          </cell>
          <cell r="Q442">
            <v>0</v>
          </cell>
          <cell r="R442">
            <v>0</v>
          </cell>
          <cell r="S442">
            <v>7.8</v>
          </cell>
          <cell r="T442">
            <v>0</v>
          </cell>
          <cell r="U442">
            <v>3.024</v>
          </cell>
          <cell r="V442">
            <v>11.198</v>
          </cell>
          <cell r="W442">
            <v>1</v>
          </cell>
          <cell r="X442">
            <v>0</v>
          </cell>
          <cell r="Y442">
            <v>90.07662044198895</v>
          </cell>
          <cell r="Z442">
            <v>0</v>
          </cell>
          <cell r="AA442">
            <v>0</v>
          </cell>
          <cell r="AB442">
            <v>0</v>
          </cell>
          <cell r="AD442">
            <v>0</v>
          </cell>
          <cell r="AE442">
            <v>337.31008063299743</v>
          </cell>
          <cell r="AG442">
            <v>0</v>
          </cell>
          <cell r="AH442">
            <v>0</v>
          </cell>
          <cell r="AJ442">
            <v>0</v>
          </cell>
        </row>
        <row r="443">
          <cell r="A443" t="str">
            <v>SCI QUAI DE SEINE STE 5149BUDGET 2008</v>
          </cell>
          <cell r="B443" t="str">
            <v>SCI QUAI DE SEINE STE 5149</v>
          </cell>
          <cell r="C443" t="str">
            <v>BUDGET 2008</v>
          </cell>
          <cell r="D443">
            <v>0</v>
          </cell>
          <cell r="E443">
            <v>0</v>
          </cell>
          <cell r="F443">
            <v>0</v>
          </cell>
          <cell r="G443">
            <v>0</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D443">
            <v>0</v>
          </cell>
          <cell r="AE443">
            <v>0</v>
          </cell>
          <cell r="AG443">
            <v>0</v>
          </cell>
          <cell r="AH443">
            <v>0</v>
          </cell>
          <cell r="AJ443">
            <v>0</v>
          </cell>
        </row>
        <row r="444">
          <cell r="A444" t="str">
            <v>SCI QUAI DE SEINE STE 5149BUDGET 2009</v>
          </cell>
          <cell r="B444" t="str">
            <v>SCI QUAI DE SEINE STE 5149</v>
          </cell>
          <cell r="C444" t="str">
            <v>BUDGET 2009</v>
          </cell>
          <cell r="D444">
            <v>0</v>
          </cell>
          <cell r="E444">
            <v>0</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D444">
            <v>0</v>
          </cell>
          <cell r="AE444">
            <v>0</v>
          </cell>
          <cell r="AG444">
            <v>0</v>
          </cell>
          <cell r="AH444">
            <v>0</v>
          </cell>
          <cell r="AJ444">
            <v>0</v>
          </cell>
        </row>
        <row r="445">
          <cell r="A445" t="str">
            <v>SCI QUAI DE SEINE STE 5149BUDGET 2010</v>
          </cell>
          <cell r="B445" t="str">
            <v>SCI QUAI DE SEINE STE 5149</v>
          </cell>
          <cell r="C445" t="str">
            <v>BUDGET 2010</v>
          </cell>
          <cell r="D445">
            <v>0</v>
          </cell>
          <cell r="E445">
            <v>0</v>
          </cell>
          <cell r="F445">
            <v>0</v>
          </cell>
          <cell r="G445">
            <v>0</v>
          </cell>
          <cell r="H445">
            <v>0</v>
          </cell>
          <cell r="I445">
            <v>0</v>
          </cell>
          <cell r="J445">
            <v>0</v>
          </cell>
          <cell r="K445">
            <v>0</v>
          </cell>
          <cell r="L445">
            <v>0</v>
          </cell>
          <cell r="M445">
            <v>0</v>
          </cell>
          <cell r="N445">
            <v>0</v>
          </cell>
          <cell r="O445">
            <v>0</v>
          </cell>
          <cell r="P445">
            <v>0</v>
          </cell>
          <cell r="Q445">
            <v>0</v>
          </cell>
          <cell r="R445">
            <v>0</v>
          </cell>
          <cell r="S445">
            <v>0</v>
          </cell>
          <cell r="T445">
            <v>0</v>
          </cell>
          <cell r="U445">
            <v>0</v>
          </cell>
          <cell r="V445">
            <v>0</v>
          </cell>
          <cell r="W445">
            <v>0</v>
          </cell>
          <cell r="X445">
            <v>0</v>
          </cell>
          <cell r="Y445">
            <v>0</v>
          </cell>
          <cell r="Z445">
            <v>0</v>
          </cell>
          <cell r="AA445">
            <v>0</v>
          </cell>
          <cell r="AB445">
            <v>0</v>
          </cell>
          <cell r="AD445">
            <v>0</v>
          </cell>
          <cell r="AE445">
            <v>0</v>
          </cell>
          <cell r="AG445">
            <v>0</v>
          </cell>
          <cell r="AH445">
            <v>0</v>
          </cell>
          <cell r="AJ445">
            <v>0</v>
          </cell>
        </row>
        <row r="446">
          <cell r="A446" t="str">
            <v>SCI QUAI DE SEINE STE 5149BUDGET 2011</v>
          </cell>
          <cell r="B446" t="str">
            <v>SCI QUAI DE SEINE STE 5149</v>
          </cell>
          <cell r="C446" t="str">
            <v>BUDGET 2011</v>
          </cell>
          <cell r="D446">
            <v>0</v>
          </cell>
          <cell r="E446">
            <v>0</v>
          </cell>
          <cell r="F446">
            <v>0</v>
          </cell>
          <cell r="G446">
            <v>0</v>
          </cell>
          <cell r="H446">
            <v>0</v>
          </cell>
          <cell r="I446">
            <v>0</v>
          </cell>
          <cell r="J446">
            <v>0</v>
          </cell>
          <cell r="K446">
            <v>0</v>
          </cell>
          <cell r="L446">
            <v>0</v>
          </cell>
          <cell r="M446">
            <v>0</v>
          </cell>
          <cell r="N446">
            <v>0</v>
          </cell>
          <cell r="O446">
            <v>0</v>
          </cell>
          <cell r="P446">
            <v>0</v>
          </cell>
          <cell r="Q446">
            <v>0</v>
          </cell>
          <cell r="R446">
            <v>0</v>
          </cell>
          <cell r="S446">
            <v>0</v>
          </cell>
          <cell r="T446">
            <v>0</v>
          </cell>
          <cell r="U446">
            <v>0</v>
          </cell>
          <cell r="V446">
            <v>0</v>
          </cell>
          <cell r="W446">
            <v>0</v>
          </cell>
          <cell r="X446">
            <v>0</v>
          </cell>
          <cell r="Y446">
            <v>0</v>
          </cell>
          <cell r="Z446">
            <v>0</v>
          </cell>
          <cell r="AA446">
            <v>0</v>
          </cell>
          <cell r="AB446">
            <v>0</v>
          </cell>
          <cell r="AD446">
            <v>0</v>
          </cell>
          <cell r="AE446">
            <v>0</v>
          </cell>
          <cell r="AG446">
            <v>0</v>
          </cell>
          <cell r="AH446">
            <v>0</v>
          </cell>
          <cell r="AJ446">
            <v>0</v>
          </cell>
        </row>
        <row r="447">
          <cell r="A447" t="str">
            <v>SCI QUAI DE SEINE STE 5149BUDGET 2012</v>
          </cell>
          <cell r="B447" t="str">
            <v>SCI QUAI DE SEINE STE 5149</v>
          </cell>
          <cell r="C447" t="str">
            <v>BUDGET 2012</v>
          </cell>
          <cell r="D447">
            <v>0</v>
          </cell>
          <cell r="E447">
            <v>0</v>
          </cell>
          <cell r="F447">
            <v>0</v>
          </cell>
          <cell r="G447">
            <v>0</v>
          </cell>
          <cell r="H447">
            <v>0</v>
          </cell>
          <cell r="I447">
            <v>0</v>
          </cell>
          <cell r="J447">
            <v>0</v>
          </cell>
          <cell r="K447">
            <v>0</v>
          </cell>
          <cell r="L447">
            <v>0</v>
          </cell>
          <cell r="M447">
            <v>0</v>
          </cell>
          <cell r="N447">
            <v>0</v>
          </cell>
          <cell r="O447">
            <v>0</v>
          </cell>
          <cell r="P447">
            <v>0</v>
          </cell>
          <cell r="Q447">
            <v>0</v>
          </cell>
          <cell r="R447">
            <v>0</v>
          </cell>
          <cell r="S447">
            <v>0</v>
          </cell>
          <cell r="T447">
            <v>0</v>
          </cell>
          <cell r="U447">
            <v>0</v>
          </cell>
          <cell r="V447">
            <v>0</v>
          </cell>
          <cell r="W447">
            <v>0</v>
          </cell>
          <cell r="X447">
            <v>0</v>
          </cell>
          <cell r="Y447">
            <v>0</v>
          </cell>
          <cell r="Z447">
            <v>0</v>
          </cell>
          <cell r="AA447">
            <v>0</v>
          </cell>
          <cell r="AB447">
            <v>0</v>
          </cell>
          <cell r="AD447">
            <v>0</v>
          </cell>
          <cell r="AE447">
            <v>0</v>
          </cell>
          <cell r="AG447">
            <v>0</v>
          </cell>
          <cell r="AH447">
            <v>0</v>
          </cell>
          <cell r="AJ447">
            <v>0</v>
          </cell>
        </row>
        <row r="448">
          <cell r="A448" t="str">
            <v>SCI QUAI DE SEINE STE 5149BUDGET 2013</v>
          </cell>
          <cell r="B448" t="str">
            <v>SCI QUAI DE SEINE STE 5149</v>
          </cell>
          <cell r="C448" t="str">
            <v>BUDGET 2013</v>
          </cell>
          <cell r="D448">
            <v>0</v>
          </cell>
          <cell r="E448">
            <v>0</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D448">
            <v>0</v>
          </cell>
          <cell r="AE448">
            <v>0</v>
          </cell>
          <cell r="AG448">
            <v>0</v>
          </cell>
          <cell r="AH448">
            <v>0</v>
          </cell>
          <cell r="AJ448">
            <v>0</v>
          </cell>
        </row>
        <row r="449">
          <cell r="A449" t="str">
            <v>SCI QUAI DE SEINE STE 5149BUDGET 2014</v>
          </cell>
          <cell r="B449" t="str">
            <v>SCI QUAI DE SEINE STE 5149</v>
          </cell>
          <cell r="C449" t="str">
            <v>BUDGET 2014</v>
          </cell>
          <cell r="D449">
            <v>0</v>
          </cell>
          <cell r="E449">
            <v>0</v>
          </cell>
          <cell r="F449">
            <v>0</v>
          </cell>
          <cell r="G449">
            <v>0</v>
          </cell>
          <cell r="H449">
            <v>0</v>
          </cell>
          <cell r="I449">
            <v>0</v>
          </cell>
          <cell r="J449">
            <v>0</v>
          </cell>
          <cell r="K449">
            <v>0</v>
          </cell>
          <cell r="L449">
            <v>0</v>
          </cell>
          <cell r="M449">
            <v>0</v>
          </cell>
          <cell r="N449">
            <v>0</v>
          </cell>
          <cell r="O449">
            <v>0</v>
          </cell>
          <cell r="P449">
            <v>0</v>
          </cell>
          <cell r="Q449">
            <v>0</v>
          </cell>
          <cell r="R449">
            <v>0</v>
          </cell>
          <cell r="S449">
            <v>0</v>
          </cell>
          <cell r="T449">
            <v>0</v>
          </cell>
          <cell r="U449">
            <v>0</v>
          </cell>
          <cell r="V449">
            <v>0</v>
          </cell>
          <cell r="W449">
            <v>0</v>
          </cell>
          <cell r="X449">
            <v>0</v>
          </cell>
          <cell r="Y449">
            <v>0</v>
          </cell>
          <cell r="Z449">
            <v>0</v>
          </cell>
          <cell r="AA449">
            <v>0</v>
          </cell>
          <cell r="AB449">
            <v>0</v>
          </cell>
          <cell r="AD449">
            <v>0</v>
          </cell>
          <cell r="AE449">
            <v>0</v>
          </cell>
          <cell r="AG449">
            <v>0</v>
          </cell>
          <cell r="AH449">
            <v>0</v>
          </cell>
          <cell r="AJ449">
            <v>0</v>
          </cell>
        </row>
        <row r="450">
          <cell r="A450" t="str">
            <v>SCI QUAI DE SEINE STE 5149BUDGET 2015</v>
          </cell>
          <cell r="B450" t="str">
            <v>SCI QUAI DE SEINE STE 5149</v>
          </cell>
          <cell r="C450" t="str">
            <v>BUDGET 2015</v>
          </cell>
          <cell r="D450">
            <v>0</v>
          </cell>
          <cell r="E450">
            <v>0</v>
          </cell>
          <cell r="F450">
            <v>0</v>
          </cell>
          <cell r="G450">
            <v>0</v>
          </cell>
          <cell r="H450">
            <v>0</v>
          </cell>
          <cell r="I450">
            <v>0</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0</v>
          </cell>
          <cell r="AD450">
            <v>0</v>
          </cell>
          <cell r="AE450">
            <v>0</v>
          </cell>
          <cell r="AG450">
            <v>0</v>
          </cell>
          <cell r="AH450">
            <v>0</v>
          </cell>
          <cell r="AJ450">
            <v>0</v>
          </cell>
        </row>
        <row r="451">
          <cell r="A451" t="str">
            <v>SCI QUAI DE SEINE STE 5149BUDGET 2016</v>
          </cell>
          <cell r="B451" t="str">
            <v>SCI QUAI DE SEINE STE 5149</v>
          </cell>
          <cell r="C451" t="str">
            <v>BUDGET 2016</v>
          </cell>
          <cell r="D451">
            <v>0</v>
          </cell>
          <cell r="E451">
            <v>0</v>
          </cell>
          <cell r="F451">
            <v>0</v>
          </cell>
          <cell r="G451">
            <v>0</v>
          </cell>
          <cell r="H451">
            <v>0</v>
          </cell>
          <cell r="I451">
            <v>0</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D451">
            <v>0</v>
          </cell>
          <cell r="AE451">
            <v>0</v>
          </cell>
          <cell r="AG451">
            <v>0</v>
          </cell>
          <cell r="AH451">
            <v>0</v>
          </cell>
          <cell r="AJ451">
            <v>0</v>
          </cell>
        </row>
        <row r="452">
          <cell r="A452" t="str">
            <v>SCI QUAI DE SEINE STE 5149BUDGET 2017</v>
          </cell>
          <cell r="B452" t="str">
            <v>SCI QUAI DE SEINE STE 5149</v>
          </cell>
          <cell r="C452" t="str">
            <v>BUDGET 2017</v>
          </cell>
          <cell r="D452">
            <v>0</v>
          </cell>
          <cell r="E452">
            <v>0</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D452">
            <v>0</v>
          </cell>
          <cell r="AE452">
            <v>0</v>
          </cell>
          <cell r="AG452">
            <v>0</v>
          </cell>
          <cell r="AH452">
            <v>0</v>
          </cell>
          <cell r="AJ452">
            <v>0</v>
          </cell>
        </row>
        <row r="453">
          <cell r="A453" t="str">
            <v>SCI RUEIL APOLLO STE 545238717</v>
          </cell>
          <cell r="B453" t="str">
            <v>SCI RUEIL APOLLO STE 5452</v>
          </cell>
          <cell r="C453">
            <v>38717</v>
          </cell>
          <cell r="D453">
            <v>555.18616000000009</v>
          </cell>
          <cell r="E453">
            <v>2.5000000000000001E-4</v>
          </cell>
          <cell r="F453">
            <v>25.408060000000003</v>
          </cell>
          <cell r="G453">
            <v>75.066999999999993</v>
          </cell>
          <cell r="H453">
            <v>0</v>
          </cell>
          <cell r="I453">
            <v>0</v>
          </cell>
          <cell r="J453">
            <v>0</v>
          </cell>
          <cell r="K453">
            <v>0</v>
          </cell>
          <cell r="L453">
            <v>25.408060000000003</v>
          </cell>
          <cell r="M453">
            <v>-3.3035900000000002</v>
          </cell>
          <cell r="N453">
            <v>0</v>
          </cell>
          <cell r="O453">
            <v>19.431519999999999</v>
          </cell>
          <cell r="P453">
            <v>0</v>
          </cell>
          <cell r="Q453">
            <v>0</v>
          </cell>
          <cell r="R453">
            <v>0</v>
          </cell>
          <cell r="S453">
            <v>7.1</v>
          </cell>
          <cell r="T453">
            <v>1.58754</v>
          </cell>
          <cell r="U453">
            <v>49.145000000000003</v>
          </cell>
          <cell r="V453">
            <v>25.922000000000001</v>
          </cell>
          <cell r="W453">
            <v>0</v>
          </cell>
          <cell r="X453">
            <v>0</v>
          </cell>
          <cell r="Y453">
            <v>226.20102</v>
          </cell>
          <cell r="Z453">
            <v>0</v>
          </cell>
          <cell r="AA453">
            <v>6.8000000000000005E-4</v>
          </cell>
          <cell r="AB453">
            <v>0</v>
          </cell>
          <cell r="AD453">
            <v>7.2386800000000004</v>
          </cell>
          <cell r="AE453">
            <v>269.32981000000001</v>
          </cell>
          <cell r="AG453">
            <v>0</v>
          </cell>
          <cell r="AH453">
            <v>0</v>
          </cell>
          <cell r="AJ453">
            <v>0</v>
          </cell>
        </row>
        <row r="454">
          <cell r="A454" t="str">
            <v>SCI RUEIL APOLLO STE 545239082</v>
          </cell>
          <cell r="B454" t="str">
            <v>SCI RUEIL APOLLO STE 5452</v>
          </cell>
          <cell r="C454">
            <v>39082</v>
          </cell>
          <cell r="D454">
            <v>683.71271999999999</v>
          </cell>
          <cell r="E454">
            <v>1.7674300000000001</v>
          </cell>
          <cell r="F454">
            <v>40.475160000000002</v>
          </cell>
          <cell r="G454">
            <v>76.900999999999996</v>
          </cell>
          <cell r="H454">
            <v>2.8525399999999999</v>
          </cell>
          <cell r="I454">
            <v>0</v>
          </cell>
          <cell r="J454">
            <v>0</v>
          </cell>
          <cell r="K454">
            <v>0</v>
          </cell>
          <cell r="L454">
            <v>38.745239999999995</v>
          </cell>
          <cell r="M454">
            <v>5.29983</v>
          </cell>
          <cell r="N454">
            <v>0</v>
          </cell>
          <cell r="O454">
            <v>23.929950000000002</v>
          </cell>
          <cell r="P454">
            <v>0</v>
          </cell>
          <cell r="Q454">
            <v>0</v>
          </cell>
          <cell r="R454">
            <v>0</v>
          </cell>
          <cell r="S454">
            <v>7.8016300000000003</v>
          </cell>
          <cell r="T454">
            <v>0.74494000000000005</v>
          </cell>
          <cell r="U454">
            <v>50.978999999999999</v>
          </cell>
          <cell r="V454">
            <v>25.922000000000001</v>
          </cell>
          <cell r="W454">
            <v>0</v>
          </cell>
          <cell r="X454">
            <v>0</v>
          </cell>
          <cell r="Y454">
            <v>265.47708</v>
          </cell>
          <cell r="Z454">
            <v>0</v>
          </cell>
          <cell r="AA454">
            <v>3.4000000000000002E-4</v>
          </cell>
          <cell r="AB454">
            <v>0</v>
          </cell>
          <cell r="AD454">
            <v>19.854240000000001</v>
          </cell>
          <cell r="AE454">
            <v>162.06259</v>
          </cell>
          <cell r="AG454">
            <v>0</v>
          </cell>
          <cell r="AH454">
            <v>2.0000000000000002E-5</v>
          </cell>
          <cell r="AJ454">
            <v>0</v>
          </cell>
        </row>
        <row r="455">
          <cell r="A455" t="str">
            <v>SCI RUEIL APOLLO STE 545239447</v>
          </cell>
          <cell r="B455" t="str">
            <v>SCI RUEIL APOLLO STE 5452</v>
          </cell>
          <cell r="C455">
            <v>39447</v>
          </cell>
          <cell r="D455">
            <v>398.34383000000003</v>
          </cell>
          <cell r="E455">
            <v>1.75E-3</v>
          </cell>
          <cell r="F455">
            <v>25.223610000000001</v>
          </cell>
          <cell r="G455">
            <v>40.175799999999995</v>
          </cell>
          <cell r="H455">
            <v>9.0389300000000006</v>
          </cell>
          <cell r="I455">
            <v>0</v>
          </cell>
          <cell r="J455">
            <v>0</v>
          </cell>
          <cell r="K455">
            <v>0</v>
          </cell>
          <cell r="L455">
            <v>38.745339999999999</v>
          </cell>
          <cell r="M455">
            <v>2.5088400000000002</v>
          </cell>
          <cell r="N455">
            <v>0</v>
          </cell>
          <cell r="O455">
            <v>36.184710000000003</v>
          </cell>
          <cell r="P455">
            <v>0</v>
          </cell>
          <cell r="Q455">
            <v>0</v>
          </cell>
          <cell r="R455">
            <v>0</v>
          </cell>
          <cell r="S455">
            <v>28.866550000000004</v>
          </cell>
          <cell r="T455">
            <v>0.72523000000000004</v>
          </cell>
          <cell r="U455">
            <v>52.564999999999998</v>
          </cell>
          <cell r="V455">
            <v>25.922000000000001</v>
          </cell>
          <cell r="W455">
            <v>0</v>
          </cell>
          <cell r="X455">
            <v>0</v>
          </cell>
          <cell r="Y455">
            <v>265.47707000000003</v>
          </cell>
          <cell r="Z455">
            <v>0</v>
          </cell>
          <cell r="AA455">
            <v>7.0999999999999991E-4</v>
          </cell>
          <cell r="AB455">
            <v>0</v>
          </cell>
          <cell r="AD455">
            <v>14.458690000000001</v>
          </cell>
          <cell r="AE455">
            <v>184.05305999999999</v>
          </cell>
          <cell r="AG455">
            <v>0</v>
          </cell>
          <cell r="AH455">
            <v>0</v>
          </cell>
          <cell r="AJ455">
            <v>0</v>
          </cell>
        </row>
        <row r="456">
          <cell r="A456" t="str">
            <v>SCI RUEIL APOLLO STE 5452BUDGET 2007</v>
          </cell>
          <cell r="B456" t="str">
            <v>SCI RUEIL APOLLO STE 5452</v>
          </cell>
          <cell r="C456" t="str">
            <v>BUDGET 2007</v>
          </cell>
          <cell r="D456">
            <v>398.34383000000003</v>
          </cell>
          <cell r="E456">
            <v>0</v>
          </cell>
          <cell r="F456">
            <v>21.1233</v>
          </cell>
          <cell r="G456">
            <v>43.762999999999998</v>
          </cell>
          <cell r="H456">
            <v>0</v>
          </cell>
          <cell r="I456">
            <v>0</v>
          </cell>
          <cell r="J456">
            <v>0</v>
          </cell>
          <cell r="K456">
            <v>1.8023399999999998</v>
          </cell>
          <cell r="L456">
            <v>39.520144800000004</v>
          </cell>
          <cell r="M456">
            <v>1.7645999999999999</v>
          </cell>
          <cell r="N456">
            <v>0</v>
          </cell>
          <cell r="O456">
            <v>13.94203405</v>
          </cell>
          <cell r="P456">
            <v>0</v>
          </cell>
          <cell r="Q456">
            <v>3.4679999999999997E-4</v>
          </cell>
          <cell r="R456">
            <v>0</v>
          </cell>
          <cell r="S456">
            <v>5.9820000000000002</v>
          </cell>
          <cell r="T456">
            <v>0</v>
          </cell>
          <cell r="U456">
            <v>51.998580000000004</v>
          </cell>
          <cell r="V456">
            <v>25.922000000000001</v>
          </cell>
          <cell r="W456">
            <v>12.28182</v>
          </cell>
          <cell r="X456">
            <v>0</v>
          </cell>
          <cell r="Y456">
            <v>266.15748351598199</v>
          </cell>
          <cell r="Z456">
            <v>0</v>
          </cell>
          <cell r="AA456">
            <v>4.8518387999999995</v>
          </cell>
          <cell r="AB456">
            <v>143.91399999999999</v>
          </cell>
          <cell r="AD456">
            <v>6.7657014000000002</v>
          </cell>
          <cell r="AE456">
            <v>181.8408096</v>
          </cell>
          <cell r="AG456">
            <v>0</v>
          </cell>
          <cell r="AH456">
            <v>0</v>
          </cell>
          <cell r="AJ456">
            <v>0</v>
          </cell>
        </row>
        <row r="457">
          <cell r="A457" t="str">
            <v>SCI RUEIL APOLLO STE 5452BUDGET 2008</v>
          </cell>
          <cell r="B457" t="str">
            <v>SCI RUEIL APOLLO STE 5452</v>
          </cell>
          <cell r="C457" t="str">
            <v>BUDGET 2008</v>
          </cell>
          <cell r="D457">
            <v>0</v>
          </cell>
          <cell r="E457">
            <v>0</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D457">
            <v>0</v>
          </cell>
          <cell r="AE457">
            <v>0</v>
          </cell>
          <cell r="AG457">
            <v>0</v>
          </cell>
          <cell r="AH457">
            <v>0</v>
          </cell>
          <cell r="AJ457">
            <v>0</v>
          </cell>
        </row>
        <row r="458">
          <cell r="A458" t="str">
            <v>SCI RUEIL APOLLO STE 5452BUDGET 2009</v>
          </cell>
          <cell r="B458" t="str">
            <v>SCI RUEIL APOLLO STE 5452</v>
          </cell>
          <cell r="C458" t="str">
            <v>BUDGET 2009</v>
          </cell>
          <cell r="D458">
            <v>0</v>
          </cell>
          <cell r="E458">
            <v>0</v>
          </cell>
          <cell r="F458">
            <v>0</v>
          </cell>
          <cell r="G458">
            <v>0</v>
          </cell>
          <cell r="H458">
            <v>0</v>
          </cell>
          <cell r="I458">
            <v>0</v>
          </cell>
          <cell r="J458">
            <v>0</v>
          </cell>
          <cell r="K458">
            <v>0</v>
          </cell>
          <cell r="L458">
            <v>0</v>
          </cell>
          <cell r="M458">
            <v>0</v>
          </cell>
          <cell r="N458">
            <v>0</v>
          </cell>
          <cell r="O458">
            <v>0</v>
          </cell>
          <cell r="P458">
            <v>0</v>
          </cell>
          <cell r="Q458">
            <v>0</v>
          </cell>
          <cell r="R458">
            <v>0</v>
          </cell>
          <cell r="S458">
            <v>0</v>
          </cell>
          <cell r="T458">
            <v>0</v>
          </cell>
          <cell r="U458">
            <v>0</v>
          </cell>
          <cell r="V458">
            <v>0</v>
          </cell>
          <cell r="W458">
            <v>0</v>
          </cell>
          <cell r="X458">
            <v>0</v>
          </cell>
          <cell r="Y458">
            <v>0</v>
          </cell>
          <cell r="Z458">
            <v>0</v>
          </cell>
          <cell r="AA458">
            <v>0</v>
          </cell>
          <cell r="AB458">
            <v>0</v>
          </cell>
          <cell r="AD458">
            <v>0</v>
          </cell>
          <cell r="AE458">
            <v>0</v>
          </cell>
          <cell r="AG458">
            <v>0</v>
          </cell>
          <cell r="AH458">
            <v>0</v>
          </cell>
          <cell r="AJ458">
            <v>0</v>
          </cell>
        </row>
        <row r="459">
          <cell r="A459" t="str">
            <v>SCI RUEIL APOLLO STE 5452BUDGET 2010</v>
          </cell>
          <cell r="B459" t="str">
            <v>SCI RUEIL APOLLO STE 5452</v>
          </cell>
          <cell r="C459" t="str">
            <v>BUDGET 2010</v>
          </cell>
          <cell r="D459">
            <v>0</v>
          </cell>
          <cell r="E459">
            <v>0</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D459">
            <v>0</v>
          </cell>
          <cell r="AE459">
            <v>0</v>
          </cell>
          <cell r="AG459">
            <v>0</v>
          </cell>
          <cell r="AH459">
            <v>0</v>
          </cell>
          <cell r="AJ459">
            <v>0</v>
          </cell>
        </row>
        <row r="460">
          <cell r="A460" t="str">
            <v>SCI RUEIL APOLLO STE 5452BUDGET 2011</v>
          </cell>
          <cell r="B460" t="str">
            <v>SCI RUEIL APOLLO STE 5452</v>
          </cell>
          <cell r="C460" t="str">
            <v>BUDGET 2011</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D460">
            <v>0</v>
          </cell>
          <cell r="AE460">
            <v>0</v>
          </cell>
          <cell r="AG460">
            <v>0</v>
          </cell>
          <cell r="AH460">
            <v>0</v>
          </cell>
          <cell r="AJ460">
            <v>0</v>
          </cell>
        </row>
        <row r="461">
          <cell r="A461" t="str">
            <v>SCI RUEIL APOLLO STE 5452BUDGET 2012</v>
          </cell>
          <cell r="B461" t="str">
            <v>SCI RUEIL APOLLO STE 5452</v>
          </cell>
          <cell r="C461" t="str">
            <v>BUDGET 2012</v>
          </cell>
          <cell r="D461">
            <v>0</v>
          </cell>
          <cell r="E461">
            <v>0</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D461">
            <v>0</v>
          </cell>
          <cell r="AE461">
            <v>0</v>
          </cell>
          <cell r="AG461">
            <v>0</v>
          </cell>
          <cell r="AH461">
            <v>0</v>
          </cell>
          <cell r="AJ461">
            <v>0</v>
          </cell>
        </row>
        <row r="462">
          <cell r="A462" t="str">
            <v>SCI RUEIL APOLLO STE 5452BUDGET 2013</v>
          </cell>
          <cell r="B462" t="str">
            <v>SCI RUEIL APOLLO STE 5452</v>
          </cell>
          <cell r="C462" t="str">
            <v>BUDGET 2013</v>
          </cell>
          <cell r="D462">
            <v>0</v>
          </cell>
          <cell r="E462">
            <v>0</v>
          </cell>
          <cell r="F462">
            <v>0</v>
          </cell>
          <cell r="G462">
            <v>0</v>
          </cell>
          <cell r="H462">
            <v>0</v>
          </cell>
          <cell r="I462">
            <v>0</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D462">
            <v>0</v>
          </cell>
          <cell r="AE462">
            <v>0</v>
          </cell>
          <cell r="AG462">
            <v>0</v>
          </cell>
          <cell r="AH462">
            <v>0</v>
          </cell>
          <cell r="AJ462">
            <v>0</v>
          </cell>
        </row>
        <row r="463">
          <cell r="A463" t="str">
            <v>SCI RUEIL APOLLO STE 5452BUDGET 2014</v>
          </cell>
          <cell r="B463" t="str">
            <v>SCI RUEIL APOLLO STE 5452</v>
          </cell>
          <cell r="C463" t="str">
            <v>BUDGET 2014</v>
          </cell>
          <cell r="D463">
            <v>0</v>
          </cell>
          <cell r="E463">
            <v>0</v>
          </cell>
          <cell r="F463">
            <v>0</v>
          </cell>
          <cell r="G463">
            <v>0</v>
          </cell>
          <cell r="H463">
            <v>0</v>
          </cell>
          <cell r="I463">
            <v>0</v>
          </cell>
          <cell r="J463">
            <v>0</v>
          </cell>
          <cell r="K463">
            <v>0</v>
          </cell>
          <cell r="L463">
            <v>0</v>
          </cell>
          <cell r="M463">
            <v>0</v>
          </cell>
          <cell r="N463">
            <v>0</v>
          </cell>
          <cell r="O463">
            <v>0</v>
          </cell>
          <cell r="P463">
            <v>0</v>
          </cell>
          <cell r="Q463">
            <v>0</v>
          </cell>
          <cell r="R463">
            <v>0</v>
          </cell>
          <cell r="S463">
            <v>0</v>
          </cell>
          <cell r="T463">
            <v>0</v>
          </cell>
          <cell r="U463">
            <v>0</v>
          </cell>
          <cell r="V463">
            <v>0</v>
          </cell>
          <cell r="W463">
            <v>0</v>
          </cell>
          <cell r="X463">
            <v>0</v>
          </cell>
          <cell r="Y463">
            <v>0</v>
          </cell>
          <cell r="Z463">
            <v>0</v>
          </cell>
          <cell r="AA463">
            <v>0</v>
          </cell>
          <cell r="AB463">
            <v>0</v>
          </cell>
          <cell r="AD463">
            <v>0</v>
          </cell>
          <cell r="AE463">
            <v>0</v>
          </cell>
          <cell r="AG463">
            <v>0</v>
          </cell>
          <cell r="AH463">
            <v>0</v>
          </cell>
          <cell r="AJ463">
            <v>0</v>
          </cell>
        </row>
        <row r="464">
          <cell r="A464" t="str">
            <v>SCI RUEIL APOLLO STE 5452BUDGET 2015</v>
          </cell>
          <cell r="B464" t="str">
            <v>SCI RUEIL APOLLO STE 5452</v>
          </cell>
          <cell r="C464" t="str">
            <v>BUDGET 2015</v>
          </cell>
          <cell r="D464">
            <v>0</v>
          </cell>
          <cell r="E464">
            <v>0</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D464">
            <v>0</v>
          </cell>
          <cell r="AE464">
            <v>0</v>
          </cell>
          <cell r="AG464">
            <v>0</v>
          </cell>
          <cell r="AH464">
            <v>0</v>
          </cell>
          <cell r="AJ464">
            <v>0</v>
          </cell>
        </row>
        <row r="465">
          <cell r="A465" t="str">
            <v>SCI RUEIL APOLLO STE 5452BUDGET 2016</v>
          </cell>
          <cell r="B465" t="str">
            <v>SCI RUEIL APOLLO STE 5452</v>
          </cell>
          <cell r="C465" t="str">
            <v>BUDGET 2016</v>
          </cell>
          <cell r="D465">
            <v>0</v>
          </cell>
          <cell r="E465">
            <v>0</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D465">
            <v>0</v>
          </cell>
          <cell r="AE465">
            <v>0</v>
          </cell>
          <cell r="AG465">
            <v>0</v>
          </cell>
          <cell r="AH465">
            <v>0</v>
          </cell>
          <cell r="AJ465">
            <v>0</v>
          </cell>
        </row>
        <row r="466">
          <cell r="A466" t="str">
            <v>SCI RUEIL APOLLO STE 5452BUDGET 2017</v>
          </cell>
          <cell r="B466" t="str">
            <v>SCI RUEIL APOLLO STE 5452</v>
          </cell>
          <cell r="C466" t="str">
            <v>BUDGET 2017</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D466">
            <v>0</v>
          </cell>
          <cell r="AE466">
            <v>0</v>
          </cell>
          <cell r="AG466">
            <v>0</v>
          </cell>
          <cell r="AH466">
            <v>0</v>
          </cell>
          <cell r="AJ466">
            <v>0</v>
          </cell>
        </row>
        <row r="467">
          <cell r="A467" t="str">
            <v>SCI ST DENIS TALANGE STE 515138717</v>
          </cell>
          <cell r="B467" t="str">
            <v>SCI ST DENIS TALANGE STE 5151</v>
          </cell>
          <cell r="C467">
            <v>38717</v>
          </cell>
          <cell r="D467">
            <v>7408.9537599999985</v>
          </cell>
          <cell r="E467">
            <v>892.16330000000005</v>
          </cell>
          <cell r="F467">
            <v>3662.04691</v>
          </cell>
          <cell r="G467">
            <v>708.02958999999998</v>
          </cell>
          <cell r="H467">
            <v>-182.94171</v>
          </cell>
          <cell r="I467">
            <v>0</v>
          </cell>
          <cell r="J467">
            <v>286.58116999999999</v>
          </cell>
          <cell r="K467">
            <v>0</v>
          </cell>
          <cell r="L467">
            <v>3412.6238499999999</v>
          </cell>
          <cell r="M467">
            <v>89.516940000000005</v>
          </cell>
          <cell r="N467">
            <v>438.14779000000004</v>
          </cell>
          <cell r="O467">
            <v>185.22384</v>
          </cell>
          <cell r="P467">
            <v>0</v>
          </cell>
          <cell r="Q467">
            <v>0</v>
          </cell>
          <cell r="R467">
            <v>0</v>
          </cell>
          <cell r="S467">
            <v>46.027209999999997</v>
          </cell>
          <cell r="T467">
            <v>8.8208599999999997</v>
          </cell>
          <cell r="U467">
            <v>720.75149999999996</v>
          </cell>
          <cell r="V467">
            <v>25.428600000000003</v>
          </cell>
          <cell r="W467">
            <v>1.3371999999999999</v>
          </cell>
          <cell r="X467">
            <v>0</v>
          </cell>
          <cell r="Y467">
            <v>2895.4292599999999</v>
          </cell>
          <cell r="Z467">
            <v>365.18302</v>
          </cell>
          <cell r="AA467">
            <v>140</v>
          </cell>
          <cell r="AB467">
            <v>224.08150000000001</v>
          </cell>
          <cell r="AD467">
            <v>100.17171</v>
          </cell>
          <cell r="AE467">
            <v>2603.2482099999997</v>
          </cell>
          <cell r="AG467">
            <v>3.2699999999999999E-3</v>
          </cell>
          <cell r="AH467">
            <v>1.14E-3</v>
          </cell>
          <cell r="AJ467">
            <v>0</v>
          </cell>
        </row>
        <row r="468">
          <cell r="A468" t="str">
            <v>SCI ST DENIS TALANGE STE 515139082</v>
          </cell>
          <cell r="B468" t="str">
            <v>SCI ST DENIS TALANGE STE 5151</v>
          </cell>
          <cell r="C468">
            <v>39082</v>
          </cell>
          <cell r="D468">
            <v>7551.3074100000003</v>
          </cell>
          <cell r="E468">
            <v>280.97050000000002</v>
          </cell>
          <cell r="F468">
            <v>3552.3279900000002</v>
          </cell>
          <cell r="G468">
            <v>464.26151999999996</v>
          </cell>
          <cell r="H468">
            <v>122.07983999999999</v>
          </cell>
          <cell r="I468">
            <v>0</v>
          </cell>
          <cell r="J468">
            <v>352.18302</v>
          </cell>
          <cell r="K468">
            <v>0</v>
          </cell>
          <cell r="L468">
            <v>3407.2393300000003</v>
          </cell>
          <cell r="M468">
            <v>10.726030000000002</v>
          </cell>
          <cell r="N468">
            <v>466.09843000000006</v>
          </cell>
          <cell r="O468">
            <v>188.68509</v>
          </cell>
          <cell r="P468">
            <v>0</v>
          </cell>
          <cell r="Q468">
            <v>0</v>
          </cell>
          <cell r="R468">
            <v>0</v>
          </cell>
          <cell r="S468">
            <v>22.150839999999999</v>
          </cell>
          <cell r="T468">
            <v>0.50522</v>
          </cell>
          <cell r="U468">
            <v>550.29250000000002</v>
          </cell>
          <cell r="V468">
            <v>25.4358</v>
          </cell>
          <cell r="W468">
            <v>0.14165</v>
          </cell>
          <cell r="X468">
            <v>0</v>
          </cell>
          <cell r="Y468">
            <v>2901.3577999999998</v>
          </cell>
          <cell r="Z468">
            <v>276.25769000000003</v>
          </cell>
          <cell r="AA468">
            <v>69.599999999999994</v>
          </cell>
          <cell r="AB468">
            <v>230.04499999999999</v>
          </cell>
          <cell r="AD468">
            <v>162.43630999999999</v>
          </cell>
          <cell r="AE468">
            <v>2522.3444099999997</v>
          </cell>
          <cell r="AG468">
            <v>3.5299999999999997E-3</v>
          </cell>
          <cell r="AH468">
            <v>1.0400000000000001E-3</v>
          </cell>
          <cell r="AJ468">
            <v>0</v>
          </cell>
        </row>
        <row r="469">
          <cell r="A469" t="str">
            <v>SCI ST DENIS TALANGE STE 515139447</v>
          </cell>
          <cell r="B469" t="str">
            <v>SCI ST DENIS TALANGE STE 5151</v>
          </cell>
          <cell r="C469">
            <v>39447</v>
          </cell>
          <cell r="D469">
            <v>7964.9221400000006</v>
          </cell>
          <cell r="E469">
            <v>1145.7138199999999</v>
          </cell>
          <cell r="F469">
            <v>3546.1662999999999</v>
          </cell>
          <cell r="G469">
            <v>165.17515999999998</v>
          </cell>
          <cell r="H469">
            <v>22.710349999999998</v>
          </cell>
          <cell r="I469">
            <v>0</v>
          </cell>
          <cell r="J469">
            <v>0</v>
          </cell>
          <cell r="K469">
            <v>0</v>
          </cell>
          <cell r="L469">
            <v>3255.0033200000003</v>
          </cell>
          <cell r="M469">
            <v>9.79711</v>
          </cell>
          <cell r="N469">
            <v>626.98251000000005</v>
          </cell>
          <cell r="O469">
            <v>201.02867000000001</v>
          </cell>
          <cell r="P469">
            <v>0</v>
          </cell>
          <cell r="Q469">
            <v>0</v>
          </cell>
          <cell r="R469">
            <v>0</v>
          </cell>
          <cell r="S469">
            <v>28.090340000000001</v>
          </cell>
          <cell r="T469">
            <v>2.6124699999999996</v>
          </cell>
          <cell r="U469">
            <v>671.52200000000005</v>
          </cell>
          <cell r="V469">
            <v>25.4358</v>
          </cell>
          <cell r="W469">
            <v>0</v>
          </cell>
          <cell r="X469">
            <v>0</v>
          </cell>
          <cell r="Y469">
            <v>2900.2798299999999</v>
          </cell>
          <cell r="Z469">
            <v>6.5</v>
          </cell>
          <cell r="AA469">
            <v>313.70491999999996</v>
          </cell>
          <cell r="AB469">
            <v>79.004999999999995</v>
          </cell>
          <cell r="AD469">
            <v>211.98372000000001</v>
          </cell>
          <cell r="AE469">
            <v>1738.3604100000002</v>
          </cell>
          <cell r="AG469">
            <v>0</v>
          </cell>
          <cell r="AH469">
            <v>4.0999999999999999E-4</v>
          </cell>
          <cell r="AJ469">
            <v>0</v>
          </cell>
        </row>
        <row r="470">
          <cell r="A470" t="str">
            <v>SCI ST DENIS TALANGE STE 5151BUDGET 2007</v>
          </cell>
          <cell r="B470" t="str">
            <v>SCI ST DENIS TALANGE STE 5151</v>
          </cell>
          <cell r="C470" t="str">
            <v>BUDGET 2007</v>
          </cell>
          <cell r="D470">
            <v>7958.8672859000008</v>
          </cell>
          <cell r="E470">
            <v>0</v>
          </cell>
          <cell r="F470">
            <v>3586.38263465</v>
          </cell>
          <cell r="G470">
            <v>672.1</v>
          </cell>
          <cell r="H470">
            <v>0</v>
          </cell>
          <cell r="I470">
            <v>0</v>
          </cell>
          <cell r="J470">
            <v>0</v>
          </cell>
          <cell r="K470">
            <v>-16.328810000000001</v>
          </cell>
          <cell r="L470">
            <v>3270.7540669999998</v>
          </cell>
          <cell r="M470">
            <v>0</v>
          </cell>
          <cell r="N470">
            <v>694</v>
          </cell>
          <cell r="O470">
            <v>198.97168214749999</v>
          </cell>
          <cell r="P470">
            <v>0</v>
          </cell>
          <cell r="Q470">
            <v>0</v>
          </cell>
          <cell r="R470">
            <v>0</v>
          </cell>
          <cell r="S470">
            <v>0</v>
          </cell>
          <cell r="T470">
            <v>7.5</v>
          </cell>
          <cell r="U470">
            <v>646.1</v>
          </cell>
          <cell r="V470">
            <v>26</v>
          </cell>
          <cell r="W470">
            <v>0</v>
          </cell>
          <cell r="X470">
            <v>19.521633776880002</v>
          </cell>
          <cell r="Y470">
            <v>3066.7463770000004</v>
          </cell>
          <cell r="Z470">
            <v>0</v>
          </cell>
          <cell r="AA470">
            <v>0</v>
          </cell>
          <cell r="AB470">
            <v>0</v>
          </cell>
          <cell r="AD470">
            <v>0</v>
          </cell>
          <cell r="AE470">
            <v>2597.8234246987804</v>
          </cell>
          <cell r="AG470">
            <v>0</v>
          </cell>
          <cell r="AH470">
            <v>0</v>
          </cell>
          <cell r="AJ470">
            <v>0</v>
          </cell>
        </row>
        <row r="471">
          <cell r="A471" t="str">
            <v>SCI ST DENIS TALANGE STE 5151BUDGET 2008</v>
          </cell>
          <cell r="B471" t="str">
            <v>SCI ST DENIS TALANGE STE 5151</v>
          </cell>
          <cell r="C471" t="str">
            <v>BUDGET 2008</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D471">
            <v>0</v>
          </cell>
          <cell r="AE471">
            <v>0</v>
          </cell>
          <cell r="AG471">
            <v>0</v>
          </cell>
          <cell r="AH471">
            <v>0</v>
          </cell>
          <cell r="AJ471">
            <v>0</v>
          </cell>
        </row>
        <row r="472">
          <cell r="A472" t="str">
            <v>SCI ST DENIS TALANGE STE 5151BUDGET 2009</v>
          </cell>
          <cell r="B472" t="str">
            <v>SCI ST DENIS TALANGE STE 5151</v>
          </cell>
          <cell r="C472" t="str">
            <v>BUDGET 2009</v>
          </cell>
          <cell r="D472">
            <v>0</v>
          </cell>
          <cell r="E472">
            <v>0</v>
          </cell>
          <cell r="F472">
            <v>0</v>
          </cell>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cell r="V472">
            <v>0</v>
          </cell>
          <cell r="W472">
            <v>0</v>
          </cell>
          <cell r="X472">
            <v>0</v>
          </cell>
          <cell r="Y472">
            <v>0</v>
          </cell>
          <cell r="Z472">
            <v>0</v>
          </cell>
          <cell r="AA472">
            <v>0</v>
          </cell>
          <cell r="AB472">
            <v>0</v>
          </cell>
          <cell r="AD472">
            <v>0</v>
          </cell>
          <cell r="AE472">
            <v>0</v>
          </cell>
          <cell r="AG472">
            <v>0</v>
          </cell>
          <cell r="AH472">
            <v>0</v>
          </cell>
          <cell r="AJ472">
            <v>0</v>
          </cell>
        </row>
        <row r="473">
          <cell r="A473" t="str">
            <v>SCI ST DENIS TALANGE STE 5151BUDGET 2010</v>
          </cell>
          <cell r="B473" t="str">
            <v>SCI ST DENIS TALANGE STE 5151</v>
          </cell>
          <cell r="C473" t="str">
            <v>BUDGET 2010</v>
          </cell>
          <cell r="D473">
            <v>0</v>
          </cell>
          <cell r="E473">
            <v>0</v>
          </cell>
          <cell r="F473">
            <v>0</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D473">
            <v>0</v>
          </cell>
          <cell r="AE473">
            <v>0</v>
          </cell>
          <cell r="AG473">
            <v>0</v>
          </cell>
          <cell r="AH473">
            <v>0</v>
          </cell>
          <cell r="AJ473">
            <v>0</v>
          </cell>
        </row>
        <row r="474">
          <cell r="A474" t="str">
            <v>SCI ST DENIS TALANGE STE 5151BUDGET 2011</v>
          </cell>
          <cell r="B474" t="str">
            <v>SCI ST DENIS TALANGE STE 5151</v>
          </cell>
          <cell r="C474" t="str">
            <v>BUDGET 2011</v>
          </cell>
          <cell r="D474">
            <v>0</v>
          </cell>
          <cell r="E474">
            <v>0</v>
          </cell>
          <cell r="F474">
            <v>0</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D474">
            <v>0</v>
          </cell>
          <cell r="AE474">
            <v>0</v>
          </cell>
          <cell r="AG474">
            <v>0</v>
          </cell>
          <cell r="AH474">
            <v>0</v>
          </cell>
          <cell r="AJ474">
            <v>0</v>
          </cell>
        </row>
        <row r="475">
          <cell r="A475" t="str">
            <v>SCI ST DENIS TALANGE STE 5151BUDGET 2012</v>
          </cell>
          <cell r="B475" t="str">
            <v>SCI ST DENIS TALANGE STE 5151</v>
          </cell>
          <cell r="C475" t="str">
            <v>BUDGET 2012</v>
          </cell>
          <cell r="D475">
            <v>0</v>
          </cell>
          <cell r="E475">
            <v>0</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D475">
            <v>0</v>
          </cell>
          <cell r="AE475">
            <v>0</v>
          </cell>
          <cell r="AG475">
            <v>0</v>
          </cell>
          <cell r="AH475">
            <v>0</v>
          </cell>
          <cell r="AJ475">
            <v>0</v>
          </cell>
        </row>
        <row r="476">
          <cell r="A476" t="str">
            <v>SCI ST DENIS TALANGE STE 5151BUDGET 2013</v>
          </cell>
          <cell r="B476" t="str">
            <v>SCI ST DENIS TALANGE STE 5151</v>
          </cell>
          <cell r="C476" t="str">
            <v>BUDGET 2013</v>
          </cell>
          <cell r="D476">
            <v>0</v>
          </cell>
          <cell r="E476">
            <v>0</v>
          </cell>
          <cell r="F476">
            <v>0</v>
          </cell>
          <cell r="G476">
            <v>0</v>
          </cell>
          <cell r="H476">
            <v>0</v>
          </cell>
          <cell r="I476">
            <v>0</v>
          </cell>
          <cell r="J476">
            <v>0</v>
          </cell>
          <cell r="K476">
            <v>0</v>
          </cell>
          <cell r="L476">
            <v>0</v>
          </cell>
          <cell r="M476">
            <v>0</v>
          </cell>
          <cell r="N476">
            <v>0</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D476">
            <v>0</v>
          </cell>
          <cell r="AE476">
            <v>0</v>
          </cell>
          <cell r="AG476">
            <v>0</v>
          </cell>
          <cell r="AH476">
            <v>0</v>
          </cell>
          <cell r="AJ476">
            <v>0</v>
          </cell>
        </row>
        <row r="477">
          <cell r="A477" t="str">
            <v>SCI ST DENIS TALANGE STE 5151BUDGET 2014</v>
          </cell>
          <cell r="B477" t="str">
            <v>SCI ST DENIS TALANGE STE 5151</v>
          </cell>
          <cell r="C477" t="str">
            <v>BUDGET 2014</v>
          </cell>
          <cell r="D477">
            <v>0</v>
          </cell>
          <cell r="E477">
            <v>0</v>
          </cell>
          <cell r="F477">
            <v>0</v>
          </cell>
          <cell r="G477">
            <v>0</v>
          </cell>
          <cell r="H477">
            <v>0</v>
          </cell>
          <cell r="I477">
            <v>0</v>
          </cell>
          <cell r="J477">
            <v>0</v>
          </cell>
          <cell r="K477">
            <v>0</v>
          </cell>
          <cell r="L477">
            <v>0</v>
          </cell>
          <cell r="M477">
            <v>0</v>
          </cell>
          <cell r="N477">
            <v>0</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D477">
            <v>0</v>
          </cell>
          <cell r="AE477">
            <v>0</v>
          </cell>
          <cell r="AG477">
            <v>0</v>
          </cell>
          <cell r="AH477">
            <v>0</v>
          </cell>
          <cell r="AJ477">
            <v>0</v>
          </cell>
        </row>
        <row r="478">
          <cell r="A478" t="str">
            <v>SCI ST DENIS TALANGE STE 5151BUDGET 2015</v>
          </cell>
          <cell r="B478" t="str">
            <v>SCI ST DENIS TALANGE STE 5151</v>
          </cell>
          <cell r="C478" t="str">
            <v>BUDGET 2015</v>
          </cell>
          <cell r="D478">
            <v>0</v>
          </cell>
          <cell r="E478">
            <v>0</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cell r="T478">
            <v>0</v>
          </cell>
          <cell r="U478">
            <v>0</v>
          </cell>
          <cell r="V478">
            <v>0</v>
          </cell>
          <cell r="W478">
            <v>0</v>
          </cell>
          <cell r="X478">
            <v>0</v>
          </cell>
          <cell r="Y478">
            <v>0</v>
          </cell>
          <cell r="Z478">
            <v>0</v>
          </cell>
          <cell r="AA478">
            <v>0</v>
          </cell>
          <cell r="AB478">
            <v>0</v>
          </cell>
          <cell r="AD478">
            <v>0</v>
          </cell>
          <cell r="AE478">
            <v>0</v>
          </cell>
          <cell r="AG478">
            <v>0</v>
          </cell>
          <cell r="AH478">
            <v>0</v>
          </cell>
          <cell r="AJ478">
            <v>0</v>
          </cell>
        </row>
        <row r="479">
          <cell r="A479" t="str">
            <v>SCI ST DENIS TALANGE STE 5151BUDGET 2016</v>
          </cell>
          <cell r="B479" t="str">
            <v>SCI ST DENIS TALANGE STE 5151</v>
          </cell>
          <cell r="C479" t="str">
            <v>BUDGET 2016</v>
          </cell>
          <cell r="D479">
            <v>0</v>
          </cell>
          <cell r="E479">
            <v>0</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D479">
            <v>0</v>
          </cell>
          <cell r="AE479">
            <v>0</v>
          </cell>
          <cell r="AG479">
            <v>0</v>
          </cell>
          <cell r="AH479">
            <v>0</v>
          </cell>
          <cell r="AJ479">
            <v>0</v>
          </cell>
        </row>
        <row r="480">
          <cell r="A480" t="str">
            <v>SCI ST DENIS TALANGE STE 5151BUDGET 2017</v>
          </cell>
          <cell r="B480" t="str">
            <v>SCI ST DENIS TALANGE STE 5151</v>
          </cell>
          <cell r="C480" t="str">
            <v>BUDGET 2017</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D480">
            <v>0</v>
          </cell>
          <cell r="AE480">
            <v>0</v>
          </cell>
          <cell r="AG480">
            <v>0</v>
          </cell>
          <cell r="AH480">
            <v>0</v>
          </cell>
          <cell r="AJ480">
            <v>0</v>
          </cell>
        </row>
        <row r="481">
          <cell r="A481" t="str">
            <v>SCI ST DENIS TALANGE 000038717</v>
          </cell>
          <cell r="B481" t="str">
            <v>SCI ST DENIS TALANGE 0000</v>
          </cell>
          <cell r="C481">
            <v>38717</v>
          </cell>
          <cell r="D481">
            <v>0</v>
          </cell>
          <cell r="E481">
            <v>0</v>
          </cell>
          <cell r="F481">
            <v>0</v>
          </cell>
          <cell r="G481">
            <v>0</v>
          </cell>
          <cell r="H481">
            <v>-75.937359999999998</v>
          </cell>
          <cell r="I481">
            <v>0</v>
          </cell>
          <cell r="J481">
            <v>0</v>
          </cell>
          <cell r="K481">
            <v>0</v>
          </cell>
          <cell r="L481">
            <v>0</v>
          </cell>
          <cell r="M481">
            <v>8.2578300000000002</v>
          </cell>
          <cell r="N481">
            <v>0</v>
          </cell>
          <cell r="O481">
            <v>185.22384</v>
          </cell>
          <cell r="P481">
            <v>0</v>
          </cell>
          <cell r="Q481">
            <v>0</v>
          </cell>
          <cell r="R481">
            <v>0</v>
          </cell>
          <cell r="S481">
            <v>4.26417</v>
          </cell>
          <cell r="T481">
            <v>0.39800999999999997</v>
          </cell>
          <cell r="U481">
            <v>0</v>
          </cell>
          <cell r="V481">
            <v>0</v>
          </cell>
          <cell r="W481">
            <v>0.14119999999999999</v>
          </cell>
          <cell r="X481">
            <v>0</v>
          </cell>
          <cell r="Y481">
            <v>0</v>
          </cell>
          <cell r="Z481">
            <v>0</v>
          </cell>
          <cell r="AA481">
            <v>0</v>
          </cell>
          <cell r="AB481">
            <v>0</v>
          </cell>
          <cell r="AD481">
            <v>100.17171</v>
          </cell>
          <cell r="AE481">
            <v>2210.8193999999999</v>
          </cell>
          <cell r="AG481">
            <v>2.9500000000000004E-3</v>
          </cell>
          <cell r="AH481">
            <v>1.0400000000000001E-3</v>
          </cell>
          <cell r="AJ481">
            <v>0</v>
          </cell>
        </row>
        <row r="482">
          <cell r="A482" t="str">
            <v>SCI ST DENIS TALANGE 000039082</v>
          </cell>
          <cell r="B482" t="str">
            <v>SCI ST DENIS TALANGE 0000</v>
          </cell>
          <cell r="C482">
            <v>39082</v>
          </cell>
          <cell r="D482">
            <v>0</v>
          </cell>
          <cell r="E482">
            <v>0</v>
          </cell>
          <cell r="F482">
            <v>0</v>
          </cell>
          <cell r="G482">
            <v>0</v>
          </cell>
          <cell r="H482">
            <v>0</v>
          </cell>
          <cell r="I482">
            <v>0</v>
          </cell>
          <cell r="J482">
            <v>0</v>
          </cell>
          <cell r="K482">
            <v>0</v>
          </cell>
          <cell r="L482">
            <v>0</v>
          </cell>
          <cell r="M482">
            <v>10.726030000000002</v>
          </cell>
          <cell r="N482">
            <v>0</v>
          </cell>
          <cell r="O482">
            <v>46.989230000000006</v>
          </cell>
          <cell r="P482">
            <v>0</v>
          </cell>
          <cell r="Q482">
            <v>0</v>
          </cell>
          <cell r="R482">
            <v>0</v>
          </cell>
          <cell r="S482">
            <v>6.2473200000000002</v>
          </cell>
          <cell r="T482">
            <v>0.50522</v>
          </cell>
          <cell r="U482">
            <v>0</v>
          </cell>
          <cell r="V482">
            <v>0</v>
          </cell>
          <cell r="W482">
            <v>1.33765</v>
          </cell>
          <cell r="X482">
            <v>0</v>
          </cell>
          <cell r="Y482">
            <v>0</v>
          </cell>
          <cell r="Z482">
            <v>0</v>
          </cell>
          <cell r="AA482">
            <v>0</v>
          </cell>
          <cell r="AB482">
            <v>3.2450000000000001</v>
          </cell>
          <cell r="AD482">
            <v>162.43630999999999</v>
          </cell>
          <cell r="AE482">
            <v>2522.3444099999997</v>
          </cell>
          <cell r="AG482">
            <v>3.0800000000000003E-3</v>
          </cell>
          <cell r="AH482">
            <v>1.0300000000000001E-3</v>
          </cell>
          <cell r="AJ482">
            <v>0</v>
          </cell>
        </row>
        <row r="483">
          <cell r="A483" t="str">
            <v>SCI ST DENIS TALANGE 000039447</v>
          </cell>
          <cell r="B483" t="str">
            <v>SCI ST DENIS TALANGE 0000</v>
          </cell>
          <cell r="C483">
            <v>39447</v>
          </cell>
          <cell r="D483">
            <v>0</v>
          </cell>
          <cell r="E483">
            <v>1.81E-3</v>
          </cell>
          <cell r="F483">
            <v>0</v>
          </cell>
          <cell r="G483">
            <v>0</v>
          </cell>
          <cell r="H483">
            <v>0</v>
          </cell>
          <cell r="I483">
            <v>0</v>
          </cell>
          <cell r="J483">
            <v>0</v>
          </cell>
          <cell r="K483">
            <v>0</v>
          </cell>
          <cell r="L483">
            <v>0</v>
          </cell>
          <cell r="M483">
            <v>9.79711</v>
          </cell>
          <cell r="N483">
            <v>0</v>
          </cell>
          <cell r="O483">
            <v>153.86995000000002</v>
          </cell>
          <cell r="P483">
            <v>0</v>
          </cell>
          <cell r="Q483">
            <v>0</v>
          </cell>
          <cell r="R483">
            <v>0</v>
          </cell>
          <cell r="S483">
            <v>3.9576500000000001</v>
          </cell>
          <cell r="T483">
            <v>0.35260000000000002</v>
          </cell>
          <cell r="U483">
            <v>0</v>
          </cell>
          <cell r="V483">
            <v>0</v>
          </cell>
          <cell r="W483">
            <v>0</v>
          </cell>
          <cell r="X483">
            <v>0</v>
          </cell>
          <cell r="Y483">
            <v>0</v>
          </cell>
          <cell r="Z483">
            <v>6.5</v>
          </cell>
          <cell r="AA483">
            <v>7.3999999999999999E-4</v>
          </cell>
          <cell r="AB483">
            <v>0</v>
          </cell>
          <cell r="AD483">
            <v>153.48372000000001</v>
          </cell>
          <cell r="AE483">
            <v>1738.3604100000002</v>
          </cell>
          <cell r="AG483">
            <v>0</v>
          </cell>
          <cell r="AH483">
            <v>4.0999999999999999E-4</v>
          </cell>
          <cell r="AJ483">
            <v>0</v>
          </cell>
        </row>
        <row r="484">
          <cell r="A484" t="str">
            <v>SCI ST DENIS TALANGE 0000BUDGET 2007</v>
          </cell>
          <cell r="B484" t="str">
            <v>SCI ST DENIS TALANGE 0000</v>
          </cell>
          <cell r="C484" t="str">
            <v>BUDGET 2007</v>
          </cell>
          <cell r="D484">
            <v>0</v>
          </cell>
          <cell r="E484">
            <v>0</v>
          </cell>
          <cell r="F484">
            <v>0</v>
          </cell>
          <cell r="G484">
            <v>0</v>
          </cell>
          <cell r="H484">
            <v>0</v>
          </cell>
          <cell r="I484">
            <v>0</v>
          </cell>
          <cell r="J484">
            <v>0</v>
          </cell>
          <cell r="K484">
            <v>0</v>
          </cell>
          <cell r="L484">
            <v>0</v>
          </cell>
          <cell r="M484">
            <v>0</v>
          </cell>
          <cell r="N484">
            <v>0</v>
          </cell>
          <cell r="O484">
            <v>0</v>
          </cell>
          <cell r="P484">
            <v>0</v>
          </cell>
          <cell r="Q484">
            <v>0</v>
          </cell>
          <cell r="R484">
            <v>0</v>
          </cell>
          <cell r="S484">
            <v>0</v>
          </cell>
          <cell r="T484">
            <v>0</v>
          </cell>
          <cell r="U484">
            <v>0</v>
          </cell>
          <cell r="V484">
            <v>0</v>
          </cell>
          <cell r="W484">
            <v>0</v>
          </cell>
          <cell r="X484">
            <v>0</v>
          </cell>
          <cell r="Y484">
            <v>0</v>
          </cell>
          <cell r="Z484">
            <v>0</v>
          </cell>
          <cell r="AA484">
            <v>0</v>
          </cell>
          <cell r="AB484">
            <v>0</v>
          </cell>
          <cell r="AD484">
            <v>0</v>
          </cell>
          <cell r="AE484">
            <v>0</v>
          </cell>
          <cell r="AG484">
            <v>0</v>
          </cell>
          <cell r="AH484">
            <v>0</v>
          </cell>
          <cell r="AJ484">
            <v>0</v>
          </cell>
        </row>
        <row r="485">
          <cell r="A485" t="str">
            <v>SCI ST DENIS TALANGE 0000BUDGET 2008</v>
          </cell>
          <cell r="B485" t="str">
            <v>SCI ST DENIS TALANGE 0000</v>
          </cell>
          <cell r="C485" t="str">
            <v>BUDGET 2008</v>
          </cell>
          <cell r="D485">
            <v>0</v>
          </cell>
          <cell r="E485">
            <v>0</v>
          </cell>
          <cell r="F485">
            <v>0</v>
          </cell>
          <cell r="G485">
            <v>0</v>
          </cell>
          <cell r="H485">
            <v>0</v>
          </cell>
          <cell r="I485">
            <v>0</v>
          </cell>
          <cell r="J485">
            <v>0</v>
          </cell>
          <cell r="K485">
            <v>0</v>
          </cell>
          <cell r="L485">
            <v>0</v>
          </cell>
          <cell r="M485">
            <v>0</v>
          </cell>
          <cell r="N485">
            <v>0</v>
          </cell>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D485">
            <v>0</v>
          </cell>
          <cell r="AE485">
            <v>0</v>
          </cell>
          <cell r="AG485">
            <v>0</v>
          </cell>
          <cell r="AH485">
            <v>0</v>
          </cell>
          <cell r="AJ485">
            <v>0</v>
          </cell>
        </row>
        <row r="486">
          <cell r="A486" t="str">
            <v>SCI ST DENIS TALANGE 0000BUDGET 2009</v>
          </cell>
          <cell r="B486" t="str">
            <v>SCI ST DENIS TALANGE 0000</v>
          </cell>
          <cell r="C486" t="str">
            <v>BUDGET 2009</v>
          </cell>
          <cell r="D486">
            <v>0</v>
          </cell>
          <cell r="E486">
            <v>0</v>
          </cell>
          <cell r="F486">
            <v>0</v>
          </cell>
          <cell r="G486">
            <v>0</v>
          </cell>
          <cell r="H486">
            <v>0</v>
          </cell>
          <cell r="I486">
            <v>0</v>
          </cell>
          <cell r="J486">
            <v>0</v>
          </cell>
          <cell r="K486">
            <v>0</v>
          </cell>
          <cell r="L486">
            <v>0</v>
          </cell>
          <cell r="M486">
            <v>0</v>
          </cell>
          <cell r="N486">
            <v>0</v>
          </cell>
          <cell r="O486">
            <v>0</v>
          </cell>
          <cell r="P486">
            <v>0</v>
          </cell>
          <cell r="Q486">
            <v>0</v>
          </cell>
          <cell r="R486">
            <v>0</v>
          </cell>
          <cell r="S486">
            <v>0</v>
          </cell>
          <cell r="T486">
            <v>0</v>
          </cell>
          <cell r="U486">
            <v>0</v>
          </cell>
          <cell r="V486">
            <v>0</v>
          </cell>
          <cell r="W486">
            <v>0</v>
          </cell>
          <cell r="X486">
            <v>0</v>
          </cell>
          <cell r="Y486">
            <v>0</v>
          </cell>
          <cell r="Z486">
            <v>0</v>
          </cell>
          <cell r="AA486">
            <v>0</v>
          </cell>
          <cell r="AB486">
            <v>0</v>
          </cell>
          <cell r="AD486">
            <v>0</v>
          </cell>
          <cell r="AE486">
            <v>0</v>
          </cell>
          <cell r="AG486">
            <v>0</v>
          </cell>
          <cell r="AH486">
            <v>0</v>
          </cell>
          <cell r="AJ486">
            <v>0</v>
          </cell>
        </row>
        <row r="487">
          <cell r="A487" t="str">
            <v>SCI ST DENIS TALANGE 0000BUDGET 2010</v>
          </cell>
          <cell r="B487" t="str">
            <v>SCI ST DENIS TALANGE 0000</v>
          </cell>
          <cell r="C487" t="str">
            <v>BUDGET 2010</v>
          </cell>
          <cell r="D487">
            <v>0</v>
          </cell>
          <cell r="E487">
            <v>0</v>
          </cell>
          <cell r="F487">
            <v>0</v>
          </cell>
          <cell r="G487">
            <v>0</v>
          </cell>
          <cell r="H487">
            <v>0</v>
          </cell>
          <cell r="I487">
            <v>0</v>
          </cell>
          <cell r="J487">
            <v>0</v>
          </cell>
          <cell r="K487">
            <v>0</v>
          </cell>
          <cell r="L487">
            <v>0</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0</v>
          </cell>
          <cell r="AD487">
            <v>0</v>
          </cell>
          <cell r="AE487">
            <v>0</v>
          </cell>
          <cell r="AG487">
            <v>0</v>
          </cell>
          <cell r="AH487">
            <v>0</v>
          </cell>
          <cell r="AJ487">
            <v>0</v>
          </cell>
        </row>
        <row r="488">
          <cell r="A488" t="str">
            <v>SCI ST DENIS TALANGE 0000BUDGET 2011</v>
          </cell>
          <cell r="B488" t="str">
            <v>SCI ST DENIS TALANGE 0000</v>
          </cell>
          <cell r="C488" t="str">
            <v>BUDGET 2011</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D488">
            <v>0</v>
          </cell>
          <cell r="AE488">
            <v>0</v>
          </cell>
          <cell r="AG488">
            <v>0</v>
          </cell>
          <cell r="AH488">
            <v>0</v>
          </cell>
          <cell r="AJ488">
            <v>0</v>
          </cell>
        </row>
        <row r="489">
          <cell r="A489" t="str">
            <v>SCI ST DENIS TALANGE 0000BUDGET 2012</v>
          </cell>
          <cell r="B489" t="str">
            <v>SCI ST DENIS TALANGE 0000</v>
          </cell>
          <cell r="C489" t="str">
            <v>BUDGET 2012</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D489">
            <v>0</v>
          </cell>
          <cell r="AE489">
            <v>0</v>
          </cell>
          <cell r="AG489">
            <v>0</v>
          </cell>
          <cell r="AH489">
            <v>0</v>
          </cell>
          <cell r="AJ489">
            <v>0</v>
          </cell>
        </row>
        <row r="490">
          <cell r="A490" t="str">
            <v>SCI ST DENIS TALANGE 0000BUDGET 2013</v>
          </cell>
          <cell r="B490" t="str">
            <v>SCI ST DENIS TALANGE 0000</v>
          </cell>
          <cell r="C490" t="str">
            <v>BUDGET 2013</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0</v>
          </cell>
          <cell r="AD490">
            <v>0</v>
          </cell>
          <cell r="AE490">
            <v>0</v>
          </cell>
          <cell r="AG490">
            <v>0</v>
          </cell>
          <cell r="AH490">
            <v>0</v>
          </cell>
          <cell r="AJ490">
            <v>0</v>
          </cell>
        </row>
        <row r="491">
          <cell r="A491" t="str">
            <v>SCI ST DENIS TALANGE 0000BUDGET 2014</v>
          </cell>
          <cell r="B491" t="str">
            <v>SCI ST DENIS TALANGE 0000</v>
          </cell>
          <cell r="C491" t="str">
            <v>BUDGET 2014</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D491">
            <v>0</v>
          </cell>
          <cell r="AE491">
            <v>0</v>
          </cell>
          <cell r="AG491">
            <v>0</v>
          </cell>
          <cell r="AH491">
            <v>0</v>
          </cell>
          <cell r="AJ491">
            <v>0</v>
          </cell>
        </row>
        <row r="492">
          <cell r="A492" t="str">
            <v>SCI ST DENIS TALANGE 0000BUDGET 2015</v>
          </cell>
          <cell r="B492" t="str">
            <v>SCI ST DENIS TALANGE 0000</v>
          </cell>
          <cell r="C492" t="str">
            <v>BUDGET 2015</v>
          </cell>
          <cell r="D492">
            <v>0</v>
          </cell>
          <cell r="E492">
            <v>0</v>
          </cell>
          <cell r="F492">
            <v>0</v>
          </cell>
          <cell r="G492">
            <v>0</v>
          </cell>
          <cell r="H492">
            <v>0</v>
          </cell>
          <cell r="I492">
            <v>0</v>
          </cell>
          <cell r="J492">
            <v>0</v>
          </cell>
          <cell r="K492">
            <v>0</v>
          </cell>
          <cell r="L492">
            <v>0</v>
          </cell>
          <cell r="M492">
            <v>0</v>
          </cell>
          <cell r="N492">
            <v>0</v>
          </cell>
          <cell r="O492">
            <v>0</v>
          </cell>
          <cell r="P492">
            <v>0</v>
          </cell>
          <cell r="Q492">
            <v>0</v>
          </cell>
          <cell r="R492">
            <v>0</v>
          </cell>
          <cell r="S492">
            <v>0</v>
          </cell>
          <cell r="T492">
            <v>0</v>
          </cell>
          <cell r="U492">
            <v>0</v>
          </cell>
          <cell r="V492">
            <v>0</v>
          </cell>
          <cell r="W492">
            <v>0</v>
          </cell>
          <cell r="X492">
            <v>0</v>
          </cell>
          <cell r="Y492">
            <v>0</v>
          </cell>
          <cell r="Z492">
            <v>0</v>
          </cell>
          <cell r="AA492">
            <v>0</v>
          </cell>
          <cell r="AB492">
            <v>0</v>
          </cell>
          <cell r="AD492">
            <v>0</v>
          </cell>
          <cell r="AE492">
            <v>0</v>
          </cell>
          <cell r="AG492">
            <v>0</v>
          </cell>
          <cell r="AH492">
            <v>0</v>
          </cell>
          <cell r="AJ492">
            <v>0</v>
          </cell>
        </row>
        <row r="493">
          <cell r="A493" t="str">
            <v>SCI ST DENIS TALANGE 0000BUDGET 2016</v>
          </cell>
          <cell r="B493" t="str">
            <v>SCI ST DENIS TALANGE 0000</v>
          </cell>
          <cell r="C493" t="str">
            <v>BUDGET 2016</v>
          </cell>
          <cell r="D493">
            <v>0</v>
          </cell>
          <cell r="E493">
            <v>0</v>
          </cell>
          <cell r="F493">
            <v>0</v>
          </cell>
          <cell r="G493">
            <v>0</v>
          </cell>
          <cell r="H493">
            <v>0</v>
          </cell>
          <cell r="I493">
            <v>0</v>
          </cell>
          <cell r="J493">
            <v>0</v>
          </cell>
          <cell r="K493">
            <v>0</v>
          </cell>
          <cell r="L493">
            <v>0</v>
          </cell>
          <cell r="M493">
            <v>0</v>
          </cell>
          <cell r="N493">
            <v>0</v>
          </cell>
          <cell r="O493">
            <v>0</v>
          </cell>
          <cell r="P493">
            <v>0</v>
          </cell>
          <cell r="Q493">
            <v>0</v>
          </cell>
          <cell r="R493">
            <v>0</v>
          </cell>
          <cell r="S493">
            <v>0</v>
          </cell>
          <cell r="T493">
            <v>0</v>
          </cell>
          <cell r="U493">
            <v>0</v>
          </cell>
          <cell r="V493">
            <v>0</v>
          </cell>
          <cell r="W493">
            <v>0</v>
          </cell>
          <cell r="X493">
            <v>0</v>
          </cell>
          <cell r="Y493">
            <v>0</v>
          </cell>
          <cell r="Z493">
            <v>0</v>
          </cell>
          <cell r="AA493">
            <v>0</v>
          </cell>
          <cell r="AB493">
            <v>0</v>
          </cell>
          <cell r="AD493">
            <v>0</v>
          </cell>
          <cell r="AE493">
            <v>0</v>
          </cell>
          <cell r="AG493">
            <v>0</v>
          </cell>
          <cell r="AH493">
            <v>0</v>
          </cell>
          <cell r="AJ493">
            <v>0</v>
          </cell>
        </row>
        <row r="494">
          <cell r="A494" t="str">
            <v>SCI ST DENIS TALANGE 0000BUDGET 2017</v>
          </cell>
          <cell r="B494" t="str">
            <v>SCI ST DENIS TALANGE 0000</v>
          </cell>
          <cell r="C494" t="str">
            <v>BUDGET 2017</v>
          </cell>
          <cell r="D494">
            <v>0</v>
          </cell>
          <cell r="E494">
            <v>0</v>
          </cell>
          <cell r="F494">
            <v>0</v>
          </cell>
          <cell r="G494">
            <v>0</v>
          </cell>
          <cell r="H494">
            <v>0</v>
          </cell>
          <cell r="I494">
            <v>0</v>
          </cell>
          <cell r="J494">
            <v>0</v>
          </cell>
          <cell r="K494">
            <v>0</v>
          </cell>
          <cell r="L494">
            <v>0</v>
          </cell>
          <cell r="M494">
            <v>0</v>
          </cell>
          <cell r="N494">
            <v>0</v>
          </cell>
          <cell r="O494">
            <v>0</v>
          </cell>
          <cell r="P494">
            <v>0</v>
          </cell>
          <cell r="Q494">
            <v>0</v>
          </cell>
          <cell r="R494">
            <v>0</v>
          </cell>
          <cell r="S494">
            <v>0</v>
          </cell>
          <cell r="T494">
            <v>0</v>
          </cell>
          <cell r="U494">
            <v>0</v>
          </cell>
          <cell r="V494">
            <v>0</v>
          </cell>
          <cell r="W494">
            <v>0</v>
          </cell>
          <cell r="X494">
            <v>0</v>
          </cell>
          <cell r="Y494">
            <v>0</v>
          </cell>
          <cell r="Z494">
            <v>0</v>
          </cell>
          <cell r="AA494">
            <v>0</v>
          </cell>
          <cell r="AB494">
            <v>0</v>
          </cell>
          <cell r="AD494">
            <v>0</v>
          </cell>
          <cell r="AE494">
            <v>0</v>
          </cell>
          <cell r="AG494">
            <v>0</v>
          </cell>
          <cell r="AH494">
            <v>0</v>
          </cell>
          <cell r="AJ494">
            <v>0</v>
          </cell>
        </row>
        <row r="495">
          <cell r="A495" t="str">
            <v>SCI ST DENIS TALANGE ACTIF 267738717</v>
          </cell>
          <cell r="B495" t="str">
            <v>SCI ST DENIS TALANGE ACTIF 2677</v>
          </cell>
          <cell r="C495">
            <v>38717</v>
          </cell>
          <cell r="D495">
            <v>2632.7087999999999</v>
          </cell>
          <cell r="E495">
            <v>299.27996999999999</v>
          </cell>
          <cell r="F495">
            <v>1518.6507199999999</v>
          </cell>
          <cell r="G495">
            <v>480.54001</v>
          </cell>
          <cell r="H495">
            <v>-188.21260999999998</v>
          </cell>
          <cell r="I495">
            <v>0</v>
          </cell>
          <cell r="J495">
            <v>167.78382999999999</v>
          </cell>
          <cell r="K495">
            <v>0</v>
          </cell>
          <cell r="L495">
            <v>1221.46693</v>
          </cell>
          <cell r="M495">
            <v>42.09581</v>
          </cell>
          <cell r="N495">
            <v>264.75461999999999</v>
          </cell>
          <cell r="O495">
            <v>0</v>
          </cell>
          <cell r="P495">
            <v>0</v>
          </cell>
          <cell r="Q495">
            <v>0</v>
          </cell>
          <cell r="R495">
            <v>0</v>
          </cell>
          <cell r="S495">
            <v>7.8940799999999998</v>
          </cell>
          <cell r="T495">
            <v>0</v>
          </cell>
          <cell r="U495">
            <v>485.779</v>
          </cell>
          <cell r="V495">
            <v>25.428600000000003</v>
          </cell>
          <cell r="W495">
            <v>0</v>
          </cell>
          <cell r="X495">
            <v>0</v>
          </cell>
          <cell r="Y495">
            <v>989.85380000000009</v>
          </cell>
          <cell r="Z495">
            <v>141.23223000000002</v>
          </cell>
          <cell r="AA495">
            <v>100</v>
          </cell>
          <cell r="AB495">
            <v>134.64250000000001</v>
          </cell>
          <cell r="AD495">
            <v>0</v>
          </cell>
          <cell r="AE495">
            <v>0</v>
          </cell>
          <cell r="AG495">
            <v>1.0000000000000001E-5</v>
          </cell>
          <cell r="AH495">
            <v>1E-4</v>
          </cell>
          <cell r="AJ495">
            <v>0</v>
          </cell>
        </row>
        <row r="496">
          <cell r="A496" t="str">
            <v>SCI ST DENIS TALANGE ACTIF 267739082</v>
          </cell>
          <cell r="B496" t="str">
            <v>SCI ST DENIS TALANGE ACTIF 2677</v>
          </cell>
          <cell r="C496">
            <v>39082</v>
          </cell>
          <cell r="D496">
            <v>2686.8883100000003</v>
          </cell>
          <cell r="E496">
            <v>140.97102999999998</v>
          </cell>
          <cell r="F496">
            <v>1439.0055500000001</v>
          </cell>
          <cell r="G496">
            <v>445.26600000000002</v>
          </cell>
          <cell r="H496">
            <v>-27.71011</v>
          </cell>
          <cell r="I496">
            <v>0</v>
          </cell>
          <cell r="J496">
            <v>141.23223000000002</v>
          </cell>
          <cell r="K496">
            <v>0</v>
          </cell>
          <cell r="L496">
            <v>1240.0391100000002</v>
          </cell>
          <cell r="M496">
            <v>0</v>
          </cell>
          <cell r="N496">
            <v>337.27710999999999</v>
          </cell>
          <cell r="O496">
            <v>50.544739999999997</v>
          </cell>
          <cell r="P496">
            <v>0</v>
          </cell>
          <cell r="Q496">
            <v>0</v>
          </cell>
          <cell r="R496">
            <v>0</v>
          </cell>
          <cell r="S496">
            <v>5.9574999999999996</v>
          </cell>
          <cell r="T496">
            <v>0</v>
          </cell>
          <cell r="U496">
            <v>510.92599999999999</v>
          </cell>
          <cell r="V496">
            <v>25.4358</v>
          </cell>
          <cell r="W496">
            <v>0</v>
          </cell>
          <cell r="X496">
            <v>0</v>
          </cell>
          <cell r="Y496">
            <v>992.00973999999997</v>
          </cell>
          <cell r="Z496">
            <v>106.58247</v>
          </cell>
          <cell r="AA496">
            <v>19.600000000000001</v>
          </cell>
          <cell r="AB496">
            <v>210</v>
          </cell>
          <cell r="AD496">
            <v>0</v>
          </cell>
          <cell r="AE496">
            <v>0</v>
          </cell>
          <cell r="AG496">
            <v>0</v>
          </cell>
          <cell r="AH496">
            <v>1.0000000000000001E-5</v>
          </cell>
          <cell r="AJ496">
            <v>0</v>
          </cell>
        </row>
        <row r="497">
          <cell r="A497" t="str">
            <v>SCI ST DENIS TALANGE ACTIF 267739447</v>
          </cell>
          <cell r="B497" t="str">
            <v>SCI ST DENIS TALANGE ACTIF 2677</v>
          </cell>
          <cell r="C497">
            <v>39447</v>
          </cell>
          <cell r="D497">
            <v>2866.2180400000002</v>
          </cell>
          <cell r="E497">
            <v>765.05363</v>
          </cell>
          <cell r="F497">
            <v>1417.5421299999998</v>
          </cell>
          <cell r="G497">
            <v>18.993749999999999</v>
          </cell>
          <cell r="H497">
            <v>16.131139999999998</v>
          </cell>
          <cell r="I497">
            <v>0</v>
          </cell>
          <cell r="J497">
            <v>0</v>
          </cell>
          <cell r="K497">
            <v>0</v>
          </cell>
          <cell r="L497">
            <v>943.31699000000003</v>
          </cell>
          <cell r="M497">
            <v>0</v>
          </cell>
          <cell r="N497">
            <v>266.93271999999996</v>
          </cell>
          <cell r="O497">
            <v>16.753769999999999</v>
          </cell>
          <cell r="P497">
            <v>0</v>
          </cell>
          <cell r="Q497">
            <v>0</v>
          </cell>
          <cell r="R497">
            <v>0</v>
          </cell>
          <cell r="S497">
            <v>10.92559</v>
          </cell>
          <cell r="T497">
            <v>0</v>
          </cell>
          <cell r="U497">
            <v>1.3983481039758771E-14</v>
          </cell>
          <cell r="V497">
            <v>25.4358</v>
          </cell>
          <cell r="W497">
            <v>0</v>
          </cell>
          <cell r="X497">
            <v>0</v>
          </cell>
          <cell r="Y497">
            <v>990.93177000000003</v>
          </cell>
          <cell r="Z497">
            <v>0</v>
          </cell>
          <cell r="AA497">
            <v>120</v>
          </cell>
          <cell r="AB497">
            <v>99.05</v>
          </cell>
          <cell r="AD497">
            <v>58.5</v>
          </cell>
          <cell r="AE497">
            <v>0</v>
          </cell>
          <cell r="AG497">
            <v>0</v>
          </cell>
          <cell r="AH497">
            <v>0</v>
          </cell>
          <cell r="AJ497">
            <v>0</v>
          </cell>
        </row>
        <row r="498">
          <cell r="A498" t="str">
            <v>SCI ST DENIS TALANGE ACTIF 2677BUDGET 2007</v>
          </cell>
          <cell r="B498" t="str">
            <v>SCI ST DENIS TALANGE ACTIF 2677</v>
          </cell>
          <cell r="C498" t="str">
            <v>BUDGET 2007</v>
          </cell>
          <cell r="D498">
            <v>2865.6280000000002</v>
          </cell>
          <cell r="E498">
            <v>0</v>
          </cell>
          <cell r="F498">
            <v>1440.277</v>
          </cell>
          <cell r="G498">
            <v>522</v>
          </cell>
          <cell r="H498">
            <v>0</v>
          </cell>
          <cell r="I498">
            <v>0</v>
          </cell>
          <cell r="J498">
            <v>0</v>
          </cell>
          <cell r="K498">
            <v>0</v>
          </cell>
          <cell r="L498">
            <v>1357.2529999999999</v>
          </cell>
          <cell r="M498">
            <v>13.5</v>
          </cell>
          <cell r="N498">
            <v>280</v>
          </cell>
          <cell r="O498">
            <v>0</v>
          </cell>
          <cell r="P498">
            <v>0</v>
          </cell>
          <cell r="Q498">
            <v>0</v>
          </cell>
          <cell r="R498">
            <v>0</v>
          </cell>
          <cell r="S498">
            <v>5</v>
          </cell>
          <cell r="T498">
            <v>0</v>
          </cell>
          <cell r="U498">
            <v>463.5</v>
          </cell>
          <cell r="V498">
            <v>63.6</v>
          </cell>
          <cell r="W498">
            <v>0</v>
          </cell>
          <cell r="X498">
            <v>0</v>
          </cell>
          <cell r="Y498">
            <v>1161.1709170000001</v>
          </cell>
          <cell r="Z498">
            <v>0</v>
          </cell>
          <cell r="AA498">
            <v>0</v>
          </cell>
          <cell r="AB498">
            <v>0</v>
          </cell>
          <cell r="AD498">
            <v>0</v>
          </cell>
          <cell r="AE498">
            <v>0</v>
          </cell>
          <cell r="AG498">
            <v>0</v>
          </cell>
          <cell r="AH498">
            <v>0</v>
          </cell>
          <cell r="AJ498">
            <v>0</v>
          </cell>
        </row>
        <row r="499">
          <cell r="A499" t="str">
            <v>SCI ST DENIS TALANGE ACTIF 2677BUDGET 2008</v>
          </cell>
          <cell r="B499" t="str">
            <v>SCI ST DENIS TALANGE ACTIF 2677</v>
          </cell>
          <cell r="C499" t="str">
            <v>BUDGET 2008</v>
          </cell>
          <cell r="D499">
            <v>0</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D499">
            <v>0</v>
          </cell>
          <cell r="AE499">
            <v>0</v>
          </cell>
          <cell r="AG499">
            <v>0</v>
          </cell>
          <cell r="AH499">
            <v>0</v>
          </cell>
          <cell r="AJ499">
            <v>0</v>
          </cell>
        </row>
        <row r="500">
          <cell r="A500" t="str">
            <v>SCI ST DENIS TALANGE ACTIF 2677BUDGET 2009</v>
          </cell>
          <cell r="B500" t="str">
            <v>SCI ST DENIS TALANGE ACTIF 2677</v>
          </cell>
          <cell r="C500" t="str">
            <v>BUDGET 2009</v>
          </cell>
          <cell r="D500">
            <v>0</v>
          </cell>
          <cell r="E500">
            <v>0</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D500">
            <v>0</v>
          </cell>
          <cell r="AE500">
            <v>0</v>
          </cell>
          <cell r="AG500">
            <v>0</v>
          </cell>
          <cell r="AH500">
            <v>0</v>
          </cell>
          <cell r="AJ500">
            <v>0</v>
          </cell>
        </row>
        <row r="501">
          <cell r="A501" t="str">
            <v>SCI ST DENIS TALANGE ACTIF 2677BUDGET 2010</v>
          </cell>
          <cell r="B501" t="str">
            <v>SCI ST DENIS TALANGE ACTIF 2677</v>
          </cell>
          <cell r="C501" t="str">
            <v>BUDGET 2010</v>
          </cell>
          <cell r="D501">
            <v>0</v>
          </cell>
          <cell r="E501">
            <v>0</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D501">
            <v>0</v>
          </cell>
          <cell r="AE501">
            <v>0</v>
          </cell>
          <cell r="AG501">
            <v>0</v>
          </cell>
          <cell r="AH501">
            <v>0</v>
          </cell>
          <cell r="AJ501">
            <v>0</v>
          </cell>
        </row>
        <row r="502">
          <cell r="A502" t="str">
            <v>SCI ST DENIS TALANGE ACTIF 2677BUDGET 2011</v>
          </cell>
          <cell r="B502" t="str">
            <v>SCI ST DENIS TALANGE ACTIF 2677</v>
          </cell>
          <cell r="C502" t="str">
            <v>BUDGET 2011</v>
          </cell>
          <cell r="D502">
            <v>0</v>
          </cell>
          <cell r="E502">
            <v>0</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D502">
            <v>0</v>
          </cell>
          <cell r="AE502">
            <v>0</v>
          </cell>
          <cell r="AG502">
            <v>0</v>
          </cell>
          <cell r="AH502">
            <v>0</v>
          </cell>
          <cell r="AJ502">
            <v>0</v>
          </cell>
        </row>
        <row r="503">
          <cell r="A503" t="str">
            <v>SCI ST DENIS TALANGE ACTIF 2677BUDGET 2012</v>
          </cell>
          <cell r="B503" t="str">
            <v>SCI ST DENIS TALANGE ACTIF 2677</v>
          </cell>
          <cell r="C503" t="str">
            <v>BUDGET 2012</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D503">
            <v>0</v>
          </cell>
          <cell r="AE503">
            <v>0</v>
          </cell>
          <cell r="AG503">
            <v>0</v>
          </cell>
          <cell r="AH503">
            <v>0</v>
          </cell>
          <cell r="AJ503">
            <v>0</v>
          </cell>
        </row>
        <row r="504">
          <cell r="A504" t="str">
            <v>SCI ST DENIS TALANGE ACTIF 2677BUDGET 2013</v>
          </cell>
          <cell r="B504" t="str">
            <v>SCI ST DENIS TALANGE ACTIF 2677</v>
          </cell>
          <cell r="C504" t="str">
            <v>BUDGET 2013</v>
          </cell>
          <cell r="D504">
            <v>0</v>
          </cell>
          <cell r="E504">
            <v>0</v>
          </cell>
          <cell r="F504">
            <v>0</v>
          </cell>
          <cell r="G504">
            <v>0</v>
          </cell>
          <cell r="H504">
            <v>0</v>
          </cell>
          <cell r="I504">
            <v>0</v>
          </cell>
          <cell r="J504">
            <v>0</v>
          </cell>
          <cell r="K504">
            <v>0</v>
          </cell>
          <cell r="L504">
            <v>0</v>
          </cell>
          <cell r="M504">
            <v>0</v>
          </cell>
          <cell r="N504">
            <v>0</v>
          </cell>
          <cell r="O504">
            <v>0</v>
          </cell>
          <cell r="P504">
            <v>0</v>
          </cell>
          <cell r="Q504">
            <v>0</v>
          </cell>
          <cell r="R504">
            <v>0</v>
          </cell>
          <cell r="S504">
            <v>0</v>
          </cell>
          <cell r="T504">
            <v>0</v>
          </cell>
          <cell r="U504">
            <v>0</v>
          </cell>
          <cell r="V504">
            <v>0</v>
          </cell>
          <cell r="W504">
            <v>0</v>
          </cell>
          <cell r="X504">
            <v>0</v>
          </cell>
          <cell r="Y504">
            <v>0</v>
          </cell>
          <cell r="Z504">
            <v>0</v>
          </cell>
          <cell r="AA504">
            <v>0</v>
          </cell>
          <cell r="AB504">
            <v>0</v>
          </cell>
          <cell r="AD504">
            <v>0</v>
          </cell>
          <cell r="AE504">
            <v>0</v>
          </cell>
          <cell r="AG504">
            <v>0</v>
          </cell>
          <cell r="AH504">
            <v>0</v>
          </cell>
          <cell r="AJ504">
            <v>0</v>
          </cell>
        </row>
        <row r="505">
          <cell r="A505" t="str">
            <v>SCI ST DENIS TALANGE ACTIF 2677BUDGET 2014</v>
          </cell>
          <cell r="B505" t="str">
            <v>SCI ST DENIS TALANGE ACTIF 2677</v>
          </cell>
          <cell r="C505" t="str">
            <v>BUDGET 2014</v>
          </cell>
          <cell r="D505">
            <v>0</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D505">
            <v>0</v>
          </cell>
          <cell r="AE505">
            <v>0</v>
          </cell>
          <cell r="AG505">
            <v>0</v>
          </cell>
          <cell r="AH505">
            <v>0</v>
          </cell>
          <cell r="AJ505">
            <v>0</v>
          </cell>
        </row>
        <row r="506">
          <cell r="A506" t="str">
            <v>SCI ST DENIS TALANGE ACTIF 2677BUDGET 2015</v>
          </cell>
          <cell r="B506" t="str">
            <v>SCI ST DENIS TALANGE ACTIF 2677</v>
          </cell>
          <cell r="C506" t="str">
            <v>BUDGET 2015</v>
          </cell>
          <cell r="D506">
            <v>0</v>
          </cell>
          <cell r="E506">
            <v>0</v>
          </cell>
          <cell r="F506">
            <v>0</v>
          </cell>
          <cell r="G506">
            <v>0</v>
          </cell>
          <cell r="H506">
            <v>0</v>
          </cell>
          <cell r="I506">
            <v>0</v>
          </cell>
          <cell r="J506">
            <v>0</v>
          </cell>
          <cell r="K506">
            <v>0</v>
          </cell>
          <cell r="L506">
            <v>0</v>
          </cell>
          <cell r="M506">
            <v>0</v>
          </cell>
          <cell r="N506">
            <v>0</v>
          </cell>
          <cell r="O506">
            <v>0</v>
          </cell>
          <cell r="P506">
            <v>0</v>
          </cell>
          <cell r="Q506">
            <v>0</v>
          </cell>
          <cell r="R506">
            <v>0</v>
          </cell>
          <cell r="S506">
            <v>0</v>
          </cell>
          <cell r="T506">
            <v>0</v>
          </cell>
          <cell r="U506">
            <v>0</v>
          </cell>
          <cell r="V506">
            <v>0</v>
          </cell>
          <cell r="W506">
            <v>0</v>
          </cell>
          <cell r="X506">
            <v>0</v>
          </cell>
          <cell r="Y506">
            <v>0</v>
          </cell>
          <cell r="Z506">
            <v>0</v>
          </cell>
          <cell r="AA506">
            <v>0</v>
          </cell>
          <cell r="AB506">
            <v>0</v>
          </cell>
          <cell r="AD506">
            <v>0</v>
          </cell>
          <cell r="AE506">
            <v>0</v>
          </cell>
          <cell r="AG506">
            <v>0</v>
          </cell>
          <cell r="AH506">
            <v>0</v>
          </cell>
          <cell r="AJ506">
            <v>0</v>
          </cell>
        </row>
        <row r="507">
          <cell r="A507" t="str">
            <v>SCI ST DENIS TALANGE ACTIF 2677BUDGET 2016</v>
          </cell>
          <cell r="B507" t="str">
            <v>SCI ST DENIS TALANGE ACTIF 2677</v>
          </cell>
          <cell r="C507" t="str">
            <v>BUDGET 2016</v>
          </cell>
          <cell r="D507">
            <v>0</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D507">
            <v>0</v>
          </cell>
          <cell r="AE507">
            <v>0</v>
          </cell>
          <cell r="AG507">
            <v>0</v>
          </cell>
          <cell r="AH507">
            <v>0</v>
          </cell>
          <cell r="AJ507">
            <v>0</v>
          </cell>
        </row>
        <row r="508">
          <cell r="A508" t="str">
            <v>SCI ST DENIS TALANGE ACTIF 2677BUDGET 2017</v>
          </cell>
          <cell r="B508" t="str">
            <v>SCI ST DENIS TALANGE ACTIF 2677</v>
          </cell>
          <cell r="C508" t="str">
            <v>BUDGET 2017</v>
          </cell>
          <cell r="D508">
            <v>0</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0</v>
          </cell>
          <cell r="AD508">
            <v>0</v>
          </cell>
          <cell r="AE508">
            <v>0</v>
          </cell>
          <cell r="AG508">
            <v>0</v>
          </cell>
          <cell r="AH508">
            <v>0</v>
          </cell>
          <cell r="AJ508">
            <v>0</v>
          </cell>
        </row>
        <row r="509">
          <cell r="A509" t="str">
            <v>SCI ST DENIS TALANGE ACTIF 267838717</v>
          </cell>
          <cell r="B509" t="str">
            <v>SCI ST DENIS TALANGE ACTIF 2678</v>
          </cell>
          <cell r="C509">
            <v>38717</v>
          </cell>
          <cell r="D509">
            <v>3465.2375400000001</v>
          </cell>
          <cell r="E509">
            <v>415.92597999999998</v>
          </cell>
          <cell r="F509">
            <v>1313.87519</v>
          </cell>
          <cell r="G509">
            <v>125.84008</v>
          </cell>
          <cell r="H509">
            <v>58.342339999999993</v>
          </cell>
          <cell r="I509">
            <v>0</v>
          </cell>
          <cell r="J509">
            <v>72.407020000000003</v>
          </cell>
          <cell r="K509">
            <v>0</v>
          </cell>
          <cell r="L509">
            <v>1407.2930799999999</v>
          </cell>
          <cell r="M509">
            <v>39.1633</v>
          </cell>
          <cell r="N509">
            <v>143.69557</v>
          </cell>
          <cell r="O509">
            <v>0</v>
          </cell>
          <cell r="P509">
            <v>0</v>
          </cell>
          <cell r="Q509">
            <v>0</v>
          </cell>
          <cell r="R509">
            <v>0</v>
          </cell>
          <cell r="S509">
            <v>10.471270000000001</v>
          </cell>
          <cell r="T509">
            <v>8.4228500000000004</v>
          </cell>
          <cell r="U509">
            <v>133.32300000000001</v>
          </cell>
          <cell r="V509">
            <v>0</v>
          </cell>
          <cell r="W509">
            <v>0</v>
          </cell>
          <cell r="X509">
            <v>0</v>
          </cell>
          <cell r="Y509">
            <v>1418.1380800000002</v>
          </cell>
          <cell r="Z509">
            <v>167.77176</v>
          </cell>
          <cell r="AA509">
            <v>0</v>
          </cell>
          <cell r="AB509">
            <v>0</v>
          </cell>
          <cell r="AD509">
            <v>0</v>
          </cell>
          <cell r="AE509">
            <v>0</v>
          </cell>
          <cell r="AG509">
            <v>0</v>
          </cell>
          <cell r="AH509">
            <v>0</v>
          </cell>
          <cell r="AJ509">
            <v>0</v>
          </cell>
        </row>
        <row r="510">
          <cell r="A510" t="str">
            <v>SCI ST DENIS TALANGE ACTIF 267839082</v>
          </cell>
          <cell r="B510" t="str">
            <v>SCI ST DENIS TALANGE ACTIF 2678</v>
          </cell>
          <cell r="C510">
            <v>39082</v>
          </cell>
          <cell r="D510">
            <v>3513.8376000000003</v>
          </cell>
          <cell r="E510">
            <v>24.751999999999999</v>
          </cell>
          <cell r="F510">
            <v>1345.6318799999999</v>
          </cell>
          <cell r="G510">
            <v>120.64501999999999</v>
          </cell>
          <cell r="H510">
            <v>99.166839999999993</v>
          </cell>
          <cell r="I510">
            <v>0</v>
          </cell>
          <cell r="J510">
            <v>154.77176</v>
          </cell>
          <cell r="K510">
            <v>0</v>
          </cell>
          <cell r="L510">
            <v>1407.6460199999997</v>
          </cell>
          <cell r="M510">
            <v>0</v>
          </cell>
          <cell r="N510">
            <v>97.947999999999993</v>
          </cell>
          <cell r="O510">
            <v>65.780299999999997</v>
          </cell>
          <cell r="P510">
            <v>0</v>
          </cell>
          <cell r="Q510">
            <v>0</v>
          </cell>
          <cell r="R510">
            <v>0</v>
          </cell>
          <cell r="S510">
            <v>8.5329300000000003</v>
          </cell>
          <cell r="T510">
            <v>0</v>
          </cell>
          <cell r="U510">
            <v>141.01599999999999</v>
          </cell>
          <cell r="V510">
            <v>0</v>
          </cell>
          <cell r="W510">
            <v>0</v>
          </cell>
          <cell r="X510">
            <v>0</v>
          </cell>
          <cell r="Y510">
            <v>1421.9106800000002</v>
          </cell>
          <cell r="Z510">
            <v>127.20298</v>
          </cell>
          <cell r="AA510">
            <v>0</v>
          </cell>
          <cell r="AB510">
            <v>0</v>
          </cell>
          <cell r="AD510">
            <v>0</v>
          </cell>
          <cell r="AE510">
            <v>0</v>
          </cell>
          <cell r="AG510">
            <v>4.4999999999999999E-4</v>
          </cell>
          <cell r="AH510">
            <v>0</v>
          </cell>
          <cell r="AJ510">
            <v>0</v>
          </cell>
        </row>
        <row r="511">
          <cell r="A511" t="str">
            <v>SCI ST DENIS TALANGE ACTIF 267839447</v>
          </cell>
          <cell r="B511" t="str">
            <v>SCI ST DENIS TALANGE ACTIF 2678</v>
          </cell>
          <cell r="C511">
            <v>39447</v>
          </cell>
          <cell r="D511">
            <v>3638.6472200000003</v>
          </cell>
          <cell r="E511">
            <v>255.96854000000005</v>
          </cell>
          <cell r="F511">
            <v>1357.5119</v>
          </cell>
          <cell r="G511">
            <v>146.18141</v>
          </cell>
          <cell r="H511">
            <v>0.42222999999999999</v>
          </cell>
          <cell r="I511">
            <v>0</v>
          </cell>
          <cell r="J511">
            <v>0</v>
          </cell>
          <cell r="K511">
            <v>0</v>
          </cell>
          <cell r="L511">
            <v>1717.5350900000001</v>
          </cell>
          <cell r="M511">
            <v>0</v>
          </cell>
          <cell r="N511">
            <v>89.9559</v>
          </cell>
          <cell r="O511">
            <v>21.968040000000002</v>
          </cell>
          <cell r="P511">
            <v>0</v>
          </cell>
          <cell r="Q511">
            <v>0</v>
          </cell>
          <cell r="R511">
            <v>0</v>
          </cell>
          <cell r="S511">
            <v>7.1521000000000008</v>
          </cell>
          <cell r="T511">
            <v>2.2598699999999998</v>
          </cell>
          <cell r="U511">
            <v>671.52200000000005</v>
          </cell>
          <cell r="V511">
            <v>0</v>
          </cell>
          <cell r="W511">
            <v>0</v>
          </cell>
          <cell r="X511">
            <v>0</v>
          </cell>
          <cell r="Y511">
            <v>1421.9106800000002</v>
          </cell>
          <cell r="Z511">
            <v>0</v>
          </cell>
          <cell r="AA511">
            <v>168.70417999999998</v>
          </cell>
          <cell r="AB511">
            <v>0</v>
          </cell>
          <cell r="AD511">
            <v>0</v>
          </cell>
          <cell r="AE511">
            <v>0</v>
          </cell>
          <cell r="AG511">
            <v>0</v>
          </cell>
          <cell r="AH511">
            <v>0</v>
          </cell>
          <cell r="AJ511">
            <v>0</v>
          </cell>
        </row>
        <row r="512">
          <cell r="A512" t="str">
            <v>SCI ST DENIS TALANGE ACTIF 2678BUDGET 2007</v>
          </cell>
          <cell r="B512" t="str">
            <v>SCI ST DENIS TALANGE ACTIF 2678</v>
          </cell>
          <cell r="C512" t="str">
            <v>BUDGET 2007</v>
          </cell>
          <cell r="D512">
            <v>3738.8330000000001</v>
          </cell>
          <cell r="E512">
            <v>0</v>
          </cell>
          <cell r="F512">
            <v>1369.5</v>
          </cell>
          <cell r="G512">
            <v>137</v>
          </cell>
          <cell r="H512">
            <v>0</v>
          </cell>
          <cell r="I512">
            <v>0</v>
          </cell>
          <cell r="J512">
            <v>0</v>
          </cell>
          <cell r="K512">
            <v>-16.328810000000001</v>
          </cell>
          <cell r="L512">
            <v>1047</v>
          </cell>
          <cell r="M512">
            <v>12.5</v>
          </cell>
          <cell r="N512">
            <v>400</v>
          </cell>
          <cell r="O512">
            <v>0</v>
          </cell>
          <cell r="P512">
            <v>0</v>
          </cell>
          <cell r="Q512">
            <v>0</v>
          </cell>
          <cell r="R512">
            <v>0</v>
          </cell>
          <cell r="S512">
            <v>5</v>
          </cell>
          <cell r="T512">
            <v>0</v>
          </cell>
          <cell r="U512">
            <v>145</v>
          </cell>
          <cell r="V512">
            <v>0</v>
          </cell>
          <cell r="W512">
            <v>0</v>
          </cell>
          <cell r="X512">
            <v>0</v>
          </cell>
          <cell r="Y512">
            <v>1418.1380800000002</v>
          </cell>
          <cell r="Z512">
            <v>0</v>
          </cell>
          <cell r="AA512">
            <v>0</v>
          </cell>
          <cell r="AB512">
            <v>0</v>
          </cell>
          <cell r="AD512">
            <v>0</v>
          </cell>
          <cell r="AE512">
            <v>0</v>
          </cell>
          <cell r="AG512">
            <v>0</v>
          </cell>
          <cell r="AH512">
            <v>0</v>
          </cell>
          <cell r="AJ512">
            <v>0</v>
          </cell>
        </row>
        <row r="513">
          <cell r="A513" t="str">
            <v>SCI ST DENIS TALANGE ACTIF 2678BUDGET 2008</v>
          </cell>
          <cell r="B513" t="str">
            <v>SCI ST DENIS TALANGE ACTIF 2678</v>
          </cell>
          <cell r="C513" t="str">
            <v>BUDGET 2008</v>
          </cell>
          <cell r="D513">
            <v>0</v>
          </cell>
          <cell r="E513">
            <v>0</v>
          </cell>
          <cell r="F513">
            <v>0</v>
          </cell>
          <cell r="G513">
            <v>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D513">
            <v>0</v>
          </cell>
          <cell r="AE513">
            <v>0</v>
          </cell>
          <cell r="AG513">
            <v>0</v>
          </cell>
          <cell r="AH513">
            <v>0</v>
          </cell>
          <cell r="AJ513">
            <v>0</v>
          </cell>
        </row>
        <row r="514">
          <cell r="A514" t="str">
            <v>SCI ST DENIS TALANGE ACTIF 2678BUDGET 2009</v>
          </cell>
          <cell r="B514" t="str">
            <v>SCI ST DENIS TALANGE ACTIF 2678</v>
          </cell>
          <cell r="C514" t="str">
            <v>BUDGET 2009</v>
          </cell>
          <cell r="D514">
            <v>0</v>
          </cell>
          <cell r="E514">
            <v>0</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D514">
            <v>0</v>
          </cell>
          <cell r="AE514">
            <v>0</v>
          </cell>
          <cell r="AG514">
            <v>0</v>
          </cell>
          <cell r="AH514">
            <v>0</v>
          </cell>
          <cell r="AJ514">
            <v>0</v>
          </cell>
        </row>
        <row r="515">
          <cell r="A515" t="str">
            <v>SCI ST DENIS TALANGE ACTIF 2678BUDGET 2010</v>
          </cell>
          <cell r="B515" t="str">
            <v>SCI ST DENIS TALANGE ACTIF 2678</v>
          </cell>
          <cell r="C515" t="str">
            <v>BUDGET 2010</v>
          </cell>
          <cell r="D515">
            <v>0</v>
          </cell>
          <cell r="E515">
            <v>0</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D515">
            <v>0</v>
          </cell>
          <cell r="AE515">
            <v>0</v>
          </cell>
          <cell r="AG515">
            <v>0</v>
          </cell>
          <cell r="AH515">
            <v>0</v>
          </cell>
          <cell r="AJ515">
            <v>0</v>
          </cell>
        </row>
        <row r="516">
          <cell r="A516" t="str">
            <v>SCI ST DENIS TALANGE ACTIF 2678BUDGET 2011</v>
          </cell>
          <cell r="B516" t="str">
            <v>SCI ST DENIS TALANGE ACTIF 2678</v>
          </cell>
          <cell r="C516" t="str">
            <v>BUDGET 2011</v>
          </cell>
          <cell r="D516">
            <v>0</v>
          </cell>
          <cell r="E516">
            <v>0</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D516">
            <v>0</v>
          </cell>
          <cell r="AE516">
            <v>0</v>
          </cell>
          <cell r="AG516">
            <v>0</v>
          </cell>
          <cell r="AH516">
            <v>0</v>
          </cell>
          <cell r="AJ516">
            <v>0</v>
          </cell>
        </row>
        <row r="517">
          <cell r="A517" t="str">
            <v>SCI ST DENIS TALANGE ACTIF 2678BUDGET 2012</v>
          </cell>
          <cell r="B517" t="str">
            <v>SCI ST DENIS TALANGE ACTIF 2678</v>
          </cell>
          <cell r="C517" t="str">
            <v>BUDGET 2012</v>
          </cell>
          <cell r="D517">
            <v>0</v>
          </cell>
          <cell r="E517">
            <v>0</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D517">
            <v>0</v>
          </cell>
          <cell r="AE517">
            <v>0</v>
          </cell>
          <cell r="AG517">
            <v>0</v>
          </cell>
          <cell r="AH517">
            <v>0</v>
          </cell>
          <cell r="AJ517">
            <v>0</v>
          </cell>
        </row>
        <row r="518">
          <cell r="A518" t="str">
            <v>SCI ST DENIS TALANGE ACTIF 2678BUDGET 2013</v>
          </cell>
          <cell r="B518" t="str">
            <v>SCI ST DENIS TALANGE ACTIF 2678</v>
          </cell>
          <cell r="C518" t="str">
            <v>BUDGET 2013</v>
          </cell>
          <cell r="D518">
            <v>0</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D518">
            <v>0</v>
          </cell>
          <cell r="AE518">
            <v>0</v>
          </cell>
          <cell r="AG518">
            <v>0</v>
          </cell>
          <cell r="AH518">
            <v>0</v>
          </cell>
          <cell r="AJ518">
            <v>0</v>
          </cell>
        </row>
        <row r="519">
          <cell r="A519" t="str">
            <v>SCI ST DENIS TALANGE ACTIF 2678BUDGET 2014</v>
          </cell>
          <cell r="B519" t="str">
            <v>SCI ST DENIS TALANGE ACTIF 2678</v>
          </cell>
          <cell r="C519" t="str">
            <v>BUDGET 2014</v>
          </cell>
          <cell r="D519">
            <v>0</v>
          </cell>
          <cell r="E519">
            <v>0</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D519">
            <v>0</v>
          </cell>
          <cell r="AE519">
            <v>0</v>
          </cell>
          <cell r="AG519">
            <v>0</v>
          </cell>
          <cell r="AH519">
            <v>0</v>
          </cell>
          <cell r="AJ519">
            <v>0</v>
          </cell>
        </row>
        <row r="520">
          <cell r="A520" t="str">
            <v>SCI ST DENIS TALANGE ACTIF 2678BUDGET 2015</v>
          </cell>
          <cell r="B520" t="str">
            <v>SCI ST DENIS TALANGE ACTIF 2678</v>
          </cell>
          <cell r="C520" t="str">
            <v>BUDGET 2015</v>
          </cell>
          <cell r="D520">
            <v>0</v>
          </cell>
          <cell r="E520">
            <v>0</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D520">
            <v>0</v>
          </cell>
          <cell r="AE520">
            <v>0</v>
          </cell>
          <cell r="AG520">
            <v>0</v>
          </cell>
          <cell r="AH520">
            <v>0</v>
          </cell>
          <cell r="AJ520">
            <v>0</v>
          </cell>
        </row>
        <row r="521">
          <cell r="A521" t="str">
            <v>SCI ST DENIS TALANGE ACTIF 2678BUDGET 2016</v>
          </cell>
          <cell r="B521" t="str">
            <v>SCI ST DENIS TALANGE ACTIF 2678</v>
          </cell>
          <cell r="C521" t="str">
            <v>BUDGET 2016</v>
          </cell>
          <cell r="D521">
            <v>0</v>
          </cell>
          <cell r="E521">
            <v>0</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D521">
            <v>0</v>
          </cell>
          <cell r="AE521">
            <v>0</v>
          </cell>
          <cell r="AG521">
            <v>0</v>
          </cell>
          <cell r="AH521">
            <v>0</v>
          </cell>
          <cell r="AJ521">
            <v>0</v>
          </cell>
        </row>
        <row r="522">
          <cell r="A522" t="str">
            <v>SCI ST DENIS TALANGE ACTIF 2678BUDGET 2017</v>
          </cell>
          <cell r="B522" t="str">
            <v>SCI ST DENIS TALANGE ACTIF 2678</v>
          </cell>
          <cell r="C522" t="str">
            <v>BUDGET 2017</v>
          </cell>
          <cell r="D522">
            <v>0</v>
          </cell>
          <cell r="E522">
            <v>0</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D522">
            <v>0</v>
          </cell>
          <cell r="AE522">
            <v>0</v>
          </cell>
          <cell r="AG522">
            <v>0</v>
          </cell>
          <cell r="AH522">
            <v>0</v>
          </cell>
          <cell r="AJ522">
            <v>0</v>
          </cell>
        </row>
        <row r="523">
          <cell r="A523" t="str">
            <v>SCI ST DENIS TALANGE ACTIF 282538717</v>
          </cell>
          <cell r="B523" t="str">
            <v>SCI ST DENIS TALANGE ACTIF 2825</v>
          </cell>
          <cell r="C523">
            <v>38717</v>
          </cell>
          <cell r="D523">
            <v>1311.0074199999999</v>
          </cell>
          <cell r="E523">
            <v>176.95735000000002</v>
          </cell>
          <cell r="F523">
            <v>829.52099999999996</v>
          </cell>
          <cell r="G523">
            <v>101.6495</v>
          </cell>
          <cell r="H523">
            <v>22.865919999999999</v>
          </cell>
          <cell r="I523">
            <v>0</v>
          </cell>
          <cell r="J523">
            <v>46.390320000000003</v>
          </cell>
          <cell r="K523">
            <v>0</v>
          </cell>
          <cell r="L523">
            <v>783.86383999999987</v>
          </cell>
          <cell r="M523">
            <v>0</v>
          </cell>
          <cell r="N523">
            <v>29.697599999999998</v>
          </cell>
          <cell r="O523">
            <v>0</v>
          </cell>
          <cell r="P523">
            <v>0</v>
          </cell>
          <cell r="Q523">
            <v>0</v>
          </cell>
          <cell r="R523">
            <v>0</v>
          </cell>
          <cell r="S523">
            <v>23.397690000000001</v>
          </cell>
          <cell r="T523">
            <v>0</v>
          </cell>
          <cell r="U523">
            <v>101.6495</v>
          </cell>
          <cell r="V523">
            <v>0</v>
          </cell>
          <cell r="W523">
            <v>1.196</v>
          </cell>
          <cell r="X523">
            <v>0</v>
          </cell>
          <cell r="Y523">
            <v>487.43738000000002</v>
          </cell>
          <cell r="Z523">
            <v>56.179029999999997</v>
          </cell>
          <cell r="AA523">
            <v>40</v>
          </cell>
          <cell r="AB523">
            <v>89.438999999999993</v>
          </cell>
          <cell r="AD523">
            <v>0</v>
          </cell>
          <cell r="AE523">
            <v>392.42881</v>
          </cell>
          <cell r="AG523">
            <v>3.1E-4</v>
          </cell>
          <cell r="AH523">
            <v>0</v>
          </cell>
          <cell r="AJ523">
            <v>0</v>
          </cell>
        </row>
        <row r="524">
          <cell r="A524" t="str">
            <v>SCI ST DENIS TALANGE ACTIF 282539082</v>
          </cell>
          <cell r="B524" t="str">
            <v>SCI ST DENIS TALANGE ACTIF 2825</v>
          </cell>
          <cell r="C524">
            <v>39082</v>
          </cell>
          <cell r="D524">
            <v>1350.5815</v>
          </cell>
          <cell r="E524">
            <v>115.24747000000001</v>
          </cell>
          <cell r="F524">
            <v>767.69056</v>
          </cell>
          <cell r="G524">
            <v>-101.6495</v>
          </cell>
          <cell r="H524">
            <v>50.623110000000004</v>
          </cell>
          <cell r="I524">
            <v>0</v>
          </cell>
          <cell r="J524">
            <v>56.179029999999997</v>
          </cell>
          <cell r="K524">
            <v>0</v>
          </cell>
          <cell r="L524">
            <v>759.55420000000004</v>
          </cell>
          <cell r="M524">
            <v>0</v>
          </cell>
          <cell r="N524">
            <v>30.87332</v>
          </cell>
          <cell r="O524">
            <v>25.370819999999998</v>
          </cell>
          <cell r="P524">
            <v>0</v>
          </cell>
          <cell r="Q524">
            <v>0</v>
          </cell>
          <cell r="R524">
            <v>0</v>
          </cell>
          <cell r="S524">
            <v>1.41309</v>
          </cell>
          <cell r="T524">
            <v>0</v>
          </cell>
          <cell r="U524">
            <v>-101.6495</v>
          </cell>
          <cell r="V524">
            <v>0</v>
          </cell>
          <cell r="W524">
            <v>-1.196</v>
          </cell>
          <cell r="X524">
            <v>0</v>
          </cell>
          <cell r="Y524">
            <v>487.43738000000002</v>
          </cell>
          <cell r="Z524">
            <v>42.472239999999999</v>
          </cell>
          <cell r="AA524">
            <v>50</v>
          </cell>
          <cell r="AB524">
            <v>16.8</v>
          </cell>
          <cell r="AD524">
            <v>0</v>
          </cell>
          <cell r="AE524">
            <v>0</v>
          </cell>
          <cell r="AG524">
            <v>0</v>
          </cell>
          <cell r="AH524">
            <v>0</v>
          </cell>
          <cell r="AJ524">
            <v>0</v>
          </cell>
        </row>
        <row r="525">
          <cell r="A525" t="str">
            <v>SCI ST DENIS TALANGE ACTIF 282539447</v>
          </cell>
          <cell r="B525" t="str">
            <v>SCI ST DENIS TALANGE ACTIF 2825</v>
          </cell>
          <cell r="C525">
            <v>39447</v>
          </cell>
          <cell r="D525">
            <v>1460.0568799999999</v>
          </cell>
          <cell r="E525">
            <v>124.68983999999999</v>
          </cell>
          <cell r="F525">
            <v>771.11226999999997</v>
          </cell>
          <cell r="G525">
            <v>0</v>
          </cell>
          <cell r="H525">
            <v>6.1569799999999999</v>
          </cell>
          <cell r="I525">
            <v>0</v>
          </cell>
          <cell r="J525">
            <v>0</v>
          </cell>
          <cell r="K525">
            <v>0</v>
          </cell>
          <cell r="L525">
            <v>594.15124000000003</v>
          </cell>
          <cell r="M525">
            <v>0</v>
          </cell>
          <cell r="N525">
            <v>270.09388999999999</v>
          </cell>
          <cell r="O525">
            <v>8.4369099999999992</v>
          </cell>
          <cell r="P525">
            <v>0</v>
          </cell>
          <cell r="Q525">
            <v>0</v>
          </cell>
          <cell r="R525">
            <v>0</v>
          </cell>
          <cell r="S525">
            <v>6.0549999999999997</v>
          </cell>
          <cell r="T525">
            <v>0</v>
          </cell>
          <cell r="U525">
            <v>0</v>
          </cell>
          <cell r="V525">
            <v>0</v>
          </cell>
          <cell r="W525">
            <v>0</v>
          </cell>
          <cell r="X525">
            <v>0</v>
          </cell>
          <cell r="Y525">
            <v>487.43738000000002</v>
          </cell>
          <cell r="Z525">
            <v>0</v>
          </cell>
          <cell r="AA525">
            <v>25</v>
          </cell>
          <cell r="AB525">
            <v>-20.045000000000002</v>
          </cell>
          <cell r="AD525">
            <v>0</v>
          </cell>
          <cell r="AE525">
            <v>0</v>
          </cell>
          <cell r="AG525">
            <v>0</v>
          </cell>
          <cell r="AH525">
            <v>0</v>
          </cell>
          <cell r="AJ525">
            <v>0</v>
          </cell>
        </row>
        <row r="526">
          <cell r="A526" t="str">
            <v>SCI ST DENIS TALANGE ACTIF 2825BUDGET 2007</v>
          </cell>
          <cell r="B526" t="str">
            <v>SCI ST DENIS TALANGE ACTIF 2825</v>
          </cell>
          <cell r="C526" t="str">
            <v>BUDGET 2007</v>
          </cell>
          <cell r="D526">
            <v>1354.4062859000001</v>
          </cell>
          <cell r="E526">
            <v>100</v>
          </cell>
          <cell r="F526">
            <v>567.65113465000002</v>
          </cell>
          <cell r="G526">
            <v>122.0545</v>
          </cell>
          <cell r="H526">
            <v>0</v>
          </cell>
          <cell r="I526">
            <v>0</v>
          </cell>
          <cell r="J526">
            <v>0</v>
          </cell>
          <cell r="K526">
            <v>0</v>
          </cell>
          <cell r="L526">
            <v>508.36257000000001</v>
          </cell>
          <cell r="M526">
            <v>4.7074999999999996</v>
          </cell>
          <cell r="N526">
            <v>205.37649999999999</v>
          </cell>
          <cell r="O526">
            <v>0</v>
          </cell>
          <cell r="P526">
            <v>0</v>
          </cell>
          <cell r="Q526">
            <v>0</v>
          </cell>
          <cell r="R526">
            <v>0</v>
          </cell>
          <cell r="S526">
            <v>4</v>
          </cell>
          <cell r="T526">
            <v>0</v>
          </cell>
          <cell r="U526">
            <v>108.6395</v>
          </cell>
          <cell r="V526">
            <v>13.414999999999999</v>
          </cell>
          <cell r="W526">
            <v>0</v>
          </cell>
          <cell r="X526">
            <v>0</v>
          </cell>
          <cell r="Y526">
            <v>487.43738000000002</v>
          </cell>
          <cell r="Z526">
            <v>0</v>
          </cell>
          <cell r="AA526">
            <v>0</v>
          </cell>
          <cell r="AB526">
            <v>0</v>
          </cell>
          <cell r="AD526">
            <v>0</v>
          </cell>
          <cell r="AE526">
            <v>0</v>
          </cell>
          <cell r="AG526">
            <v>0</v>
          </cell>
          <cell r="AH526">
            <v>0</v>
          </cell>
          <cell r="AJ526">
            <v>0</v>
          </cell>
        </row>
        <row r="527">
          <cell r="A527" t="str">
            <v>SCI ST DENIS TALANGE ACTIF 2825BUDGET 2008</v>
          </cell>
          <cell r="B527" t="str">
            <v>SCI ST DENIS TALANGE ACTIF 2825</v>
          </cell>
          <cell r="C527" t="str">
            <v>BUDGET 2008</v>
          </cell>
          <cell r="D527">
            <v>0</v>
          </cell>
          <cell r="E527">
            <v>0</v>
          </cell>
          <cell r="F527">
            <v>0</v>
          </cell>
          <cell r="G527">
            <v>0</v>
          </cell>
          <cell r="H527">
            <v>0</v>
          </cell>
          <cell r="I527">
            <v>0</v>
          </cell>
          <cell r="J527">
            <v>0</v>
          </cell>
          <cell r="K527">
            <v>0</v>
          </cell>
          <cell r="L527">
            <v>0</v>
          </cell>
          <cell r="M527">
            <v>0</v>
          </cell>
          <cell r="N527">
            <v>0</v>
          </cell>
          <cell r="O527">
            <v>0</v>
          </cell>
          <cell r="P527">
            <v>0</v>
          </cell>
          <cell r="Q527">
            <v>0</v>
          </cell>
          <cell r="R527">
            <v>0</v>
          </cell>
          <cell r="S527">
            <v>0</v>
          </cell>
          <cell r="T527">
            <v>0</v>
          </cell>
          <cell r="U527">
            <v>0</v>
          </cell>
          <cell r="V527">
            <v>0</v>
          </cell>
          <cell r="W527">
            <v>0</v>
          </cell>
          <cell r="X527">
            <v>0</v>
          </cell>
          <cell r="Y527">
            <v>0</v>
          </cell>
          <cell r="Z527">
            <v>0</v>
          </cell>
          <cell r="AA527">
            <v>0</v>
          </cell>
          <cell r="AB527">
            <v>0</v>
          </cell>
          <cell r="AD527">
            <v>0</v>
          </cell>
          <cell r="AE527">
            <v>0</v>
          </cell>
          <cell r="AG527">
            <v>0</v>
          </cell>
          <cell r="AH527">
            <v>0</v>
          </cell>
          <cell r="AJ527">
            <v>0</v>
          </cell>
        </row>
        <row r="528">
          <cell r="A528" t="str">
            <v>SCI ST DENIS TALANGE ACTIF 2825BUDGET 2009</v>
          </cell>
          <cell r="B528" t="str">
            <v>SCI ST DENIS TALANGE ACTIF 2825</v>
          </cell>
          <cell r="C528" t="str">
            <v>BUDGET 2009</v>
          </cell>
          <cell r="D528">
            <v>0</v>
          </cell>
          <cell r="E528">
            <v>0</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cell r="AB528">
            <v>0</v>
          </cell>
          <cell r="AD528">
            <v>0</v>
          </cell>
          <cell r="AE528">
            <v>0</v>
          </cell>
          <cell r="AG528">
            <v>0</v>
          </cell>
          <cell r="AH528">
            <v>0</v>
          </cell>
          <cell r="AJ528">
            <v>0</v>
          </cell>
        </row>
        <row r="529">
          <cell r="A529" t="str">
            <v>SCI ST DENIS TALANGE ACTIF 2825BUDGET 2010</v>
          </cell>
          <cell r="B529" t="str">
            <v>SCI ST DENIS TALANGE ACTIF 2825</v>
          </cell>
          <cell r="C529" t="str">
            <v>BUDGET 2010</v>
          </cell>
          <cell r="D529">
            <v>0</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0</v>
          </cell>
          <cell r="U529">
            <v>0</v>
          </cell>
          <cell r="V529">
            <v>0</v>
          </cell>
          <cell r="W529">
            <v>0</v>
          </cell>
          <cell r="X529">
            <v>0</v>
          </cell>
          <cell r="Y529">
            <v>0</v>
          </cell>
          <cell r="Z529">
            <v>0</v>
          </cell>
          <cell r="AA529">
            <v>0</v>
          </cell>
          <cell r="AB529">
            <v>0</v>
          </cell>
          <cell r="AD529">
            <v>0</v>
          </cell>
          <cell r="AE529">
            <v>0</v>
          </cell>
          <cell r="AG529">
            <v>0</v>
          </cell>
          <cell r="AH529">
            <v>0</v>
          </cell>
          <cell r="AJ529">
            <v>0</v>
          </cell>
        </row>
        <row r="530">
          <cell r="A530" t="str">
            <v>SCI ST DENIS TALANGE ACTIF 2825BUDGET 2011</v>
          </cell>
          <cell r="B530" t="str">
            <v>SCI ST DENIS TALANGE ACTIF 2825</v>
          </cell>
          <cell r="C530" t="str">
            <v>BUDGET 2011</v>
          </cell>
          <cell r="D530">
            <v>0</v>
          </cell>
          <cell r="E530">
            <v>0</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0</v>
          </cell>
          <cell r="AD530">
            <v>0</v>
          </cell>
          <cell r="AE530">
            <v>0</v>
          </cell>
          <cell r="AG530">
            <v>0</v>
          </cell>
          <cell r="AH530">
            <v>0</v>
          </cell>
          <cell r="AJ530">
            <v>0</v>
          </cell>
        </row>
        <row r="531">
          <cell r="A531" t="str">
            <v>SCI ST DENIS TALANGE ACTIF 2825BUDGET 2012</v>
          </cell>
          <cell r="B531" t="str">
            <v>SCI ST DENIS TALANGE ACTIF 2825</v>
          </cell>
          <cell r="C531" t="str">
            <v>BUDGET 2012</v>
          </cell>
          <cell r="D531">
            <v>0</v>
          </cell>
          <cell r="E531">
            <v>0</v>
          </cell>
          <cell r="F531">
            <v>0</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D531">
            <v>0</v>
          </cell>
          <cell r="AE531">
            <v>0</v>
          </cell>
          <cell r="AG531">
            <v>0</v>
          </cell>
          <cell r="AH531">
            <v>0</v>
          </cell>
          <cell r="AJ531">
            <v>0</v>
          </cell>
        </row>
        <row r="532">
          <cell r="A532" t="str">
            <v>SCI ST DENIS TALANGE ACTIF 2825BUDGET 2013</v>
          </cell>
          <cell r="B532" t="str">
            <v>SCI ST DENIS TALANGE ACTIF 2825</v>
          </cell>
          <cell r="C532" t="str">
            <v>BUDGET 2013</v>
          </cell>
          <cell r="D532">
            <v>0</v>
          </cell>
          <cell r="E532">
            <v>0</v>
          </cell>
          <cell r="F532">
            <v>0</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cell r="V532">
            <v>0</v>
          </cell>
          <cell r="W532">
            <v>0</v>
          </cell>
          <cell r="X532">
            <v>0</v>
          </cell>
          <cell r="Y532">
            <v>0</v>
          </cell>
          <cell r="Z532">
            <v>0</v>
          </cell>
          <cell r="AA532">
            <v>0</v>
          </cell>
          <cell r="AB532">
            <v>0</v>
          </cell>
          <cell r="AD532">
            <v>0</v>
          </cell>
          <cell r="AE532">
            <v>0</v>
          </cell>
          <cell r="AG532">
            <v>0</v>
          </cell>
          <cell r="AH532">
            <v>0</v>
          </cell>
          <cell r="AJ532">
            <v>0</v>
          </cell>
        </row>
        <row r="533">
          <cell r="A533" t="str">
            <v>SCI ST DENIS TALANGE ACTIF 2825BUDGET 2014</v>
          </cell>
          <cell r="B533" t="str">
            <v>SCI ST DENIS TALANGE ACTIF 2825</v>
          </cell>
          <cell r="C533" t="str">
            <v>BUDGET 2014</v>
          </cell>
          <cell r="D533">
            <v>0</v>
          </cell>
          <cell r="E533">
            <v>0</v>
          </cell>
          <cell r="F533">
            <v>0</v>
          </cell>
          <cell r="G533">
            <v>0</v>
          </cell>
          <cell r="H533">
            <v>0</v>
          </cell>
          <cell r="I533">
            <v>0</v>
          </cell>
          <cell r="J533">
            <v>0</v>
          </cell>
          <cell r="K533">
            <v>0</v>
          </cell>
          <cell r="L533">
            <v>0</v>
          </cell>
          <cell r="M533">
            <v>0</v>
          </cell>
          <cell r="N533">
            <v>0</v>
          </cell>
          <cell r="O533">
            <v>0</v>
          </cell>
          <cell r="P533">
            <v>0</v>
          </cell>
          <cell r="Q533">
            <v>0</v>
          </cell>
          <cell r="R533">
            <v>0</v>
          </cell>
          <cell r="S533">
            <v>0</v>
          </cell>
          <cell r="T533">
            <v>0</v>
          </cell>
          <cell r="U533">
            <v>0</v>
          </cell>
          <cell r="V533">
            <v>0</v>
          </cell>
          <cell r="W533">
            <v>0</v>
          </cell>
          <cell r="X533">
            <v>0</v>
          </cell>
          <cell r="Y533">
            <v>0</v>
          </cell>
          <cell r="Z533">
            <v>0</v>
          </cell>
          <cell r="AA533">
            <v>0</v>
          </cell>
          <cell r="AB533">
            <v>0</v>
          </cell>
          <cell r="AD533">
            <v>0</v>
          </cell>
          <cell r="AE533">
            <v>0</v>
          </cell>
          <cell r="AG533">
            <v>0</v>
          </cell>
          <cell r="AH533">
            <v>0</v>
          </cell>
          <cell r="AJ533">
            <v>0</v>
          </cell>
        </row>
        <row r="534">
          <cell r="A534" t="str">
            <v>SCI ST DENIS TALANGE ACTIF 2825BUDGET 2015</v>
          </cell>
          <cell r="B534" t="str">
            <v>SCI ST DENIS TALANGE ACTIF 2825</v>
          </cell>
          <cell r="C534" t="str">
            <v>BUDGET 2015</v>
          </cell>
          <cell r="D534">
            <v>0</v>
          </cell>
          <cell r="E534">
            <v>0</v>
          </cell>
          <cell r="F534">
            <v>0</v>
          </cell>
          <cell r="G534">
            <v>0</v>
          </cell>
          <cell r="H534">
            <v>0</v>
          </cell>
          <cell r="I534">
            <v>0</v>
          </cell>
          <cell r="J534">
            <v>0</v>
          </cell>
          <cell r="K534">
            <v>0</v>
          </cell>
          <cell r="L534">
            <v>0</v>
          </cell>
          <cell r="M534">
            <v>0</v>
          </cell>
          <cell r="N534">
            <v>0</v>
          </cell>
          <cell r="O534">
            <v>0</v>
          </cell>
          <cell r="P534">
            <v>0</v>
          </cell>
          <cell r="Q534">
            <v>0</v>
          </cell>
          <cell r="R534">
            <v>0</v>
          </cell>
          <cell r="S534">
            <v>0</v>
          </cell>
          <cell r="T534">
            <v>0</v>
          </cell>
          <cell r="U534">
            <v>0</v>
          </cell>
          <cell r="V534">
            <v>0</v>
          </cell>
          <cell r="W534">
            <v>0</v>
          </cell>
          <cell r="X534">
            <v>0</v>
          </cell>
          <cell r="Y534">
            <v>0</v>
          </cell>
          <cell r="Z534">
            <v>0</v>
          </cell>
          <cell r="AA534">
            <v>0</v>
          </cell>
          <cell r="AB534">
            <v>0</v>
          </cell>
          <cell r="AD534">
            <v>0</v>
          </cell>
          <cell r="AE534">
            <v>0</v>
          </cell>
          <cell r="AG534">
            <v>0</v>
          </cell>
          <cell r="AH534">
            <v>0</v>
          </cell>
          <cell r="AJ534">
            <v>0</v>
          </cell>
        </row>
        <row r="535">
          <cell r="A535" t="str">
            <v>SCI ST DENIS TALANGE ACTIF 2825BUDGET 2016</v>
          </cell>
          <cell r="B535" t="str">
            <v>SCI ST DENIS TALANGE ACTIF 2825</v>
          </cell>
          <cell r="C535" t="str">
            <v>BUDGET 2016</v>
          </cell>
          <cell r="D535">
            <v>0</v>
          </cell>
          <cell r="E535">
            <v>0</v>
          </cell>
          <cell r="F535">
            <v>0</v>
          </cell>
          <cell r="G535">
            <v>0</v>
          </cell>
          <cell r="H535">
            <v>0</v>
          </cell>
          <cell r="I535">
            <v>0</v>
          </cell>
          <cell r="J535">
            <v>0</v>
          </cell>
          <cell r="K535">
            <v>0</v>
          </cell>
          <cell r="L535">
            <v>0</v>
          </cell>
          <cell r="M535">
            <v>0</v>
          </cell>
          <cell r="N535">
            <v>0</v>
          </cell>
          <cell r="O535">
            <v>0</v>
          </cell>
          <cell r="P535">
            <v>0</v>
          </cell>
          <cell r="Q535">
            <v>0</v>
          </cell>
          <cell r="R535">
            <v>0</v>
          </cell>
          <cell r="S535">
            <v>0</v>
          </cell>
          <cell r="T535">
            <v>0</v>
          </cell>
          <cell r="U535">
            <v>0</v>
          </cell>
          <cell r="V535">
            <v>0</v>
          </cell>
          <cell r="W535">
            <v>0</v>
          </cell>
          <cell r="X535">
            <v>0</v>
          </cell>
          <cell r="Y535">
            <v>0</v>
          </cell>
          <cell r="Z535">
            <v>0</v>
          </cell>
          <cell r="AA535">
            <v>0</v>
          </cell>
          <cell r="AB535">
            <v>0</v>
          </cell>
          <cell r="AD535">
            <v>0</v>
          </cell>
          <cell r="AE535">
            <v>0</v>
          </cell>
          <cell r="AG535">
            <v>0</v>
          </cell>
          <cell r="AH535">
            <v>0</v>
          </cell>
          <cell r="AJ535">
            <v>0</v>
          </cell>
        </row>
        <row r="536">
          <cell r="A536" t="str">
            <v>SCI ST DENIS TALANGE ACTIF 2825BUDGET 2017</v>
          </cell>
          <cell r="B536" t="str">
            <v>SCI ST DENIS TALANGE ACTIF 2825</v>
          </cell>
          <cell r="C536" t="str">
            <v>BUDGET 2017</v>
          </cell>
          <cell r="D536">
            <v>0</v>
          </cell>
          <cell r="E536">
            <v>0</v>
          </cell>
          <cell r="F536">
            <v>0</v>
          </cell>
          <cell r="G536">
            <v>0</v>
          </cell>
          <cell r="H536">
            <v>0</v>
          </cell>
          <cell r="I536">
            <v>0</v>
          </cell>
          <cell r="J536">
            <v>0</v>
          </cell>
          <cell r="K536">
            <v>0</v>
          </cell>
          <cell r="L536">
            <v>0</v>
          </cell>
          <cell r="M536">
            <v>0</v>
          </cell>
          <cell r="N536">
            <v>0</v>
          </cell>
          <cell r="O536">
            <v>0</v>
          </cell>
          <cell r="P536">
            <v>0</v>
          </cell>
          <cell r="Q536">
            <v>0</v>
          </cell>
          <cell r="R536">
            <v>0</v>
          </cell>
          <cell r="S536">
            <v>0</v>
          </cell>
          <cell r="T536">
            <v>0</v>
          </cell>
          <cell r="U536">
            <v>0</v>
          </cell>
          <cell r="V536">
            <v>0</v>
          </cell>
          <cell r="W536">
            <v>0</v>
          </cell>
          <cell r="X536">
            <v>0</v>
          </cell>
          <cell r="Y536">
            <v>0</v>
          </cell>
          <cell r="Z536">
            <v>0</v>
          </cell>
          <cell r="AA536">
            <v>0</v>
          </cell>
          <cell r="AB536">
            <v>0</v>
          </cell>
          <cell r="AD536">
            <v>0</v>
          </cell>
          <cell r="AE536">
            <v>0</v>
          </cell>
          <cell r="AG536">
            <v>0</v>
          </cell>
          <cell r="AH536">
            <v>0</v>
          </cell>
          <cell r="AJ536">
            <v>0</v>
          </cell>
        </row>
        <row r="537">
          <cell r="A537" t="str">
            <v>SCI VALENCE STE 515338717</v>
          </cell>
          <cell r="B537" t="str">
            <v>SCI VALENCE STE 5153</v>
          </cell>
          <cell r="C537">
            <v>38717</v>
          </cell>
          <cell r="D537">
            <v>1321.5101200000001</v>
          </cell>
          <cell r="E537">
            <v>4.3899999999999998E-3</v>
          </cell>
          <cell r="F537">
            <v>335.30210999999997</v>
          </cell>
          <cell r="G537">
            <v>100.62116999999999</v>
          </cell>
          <cell r="H537">
            <v>-7.4821499999999652</v>
          </cell>
          <cell r="I537">
            <v>0</v>
          </cell>
          <cell r="J537">
            <v>7.1440000000000003E-2</v>
          </cell>
          <cell r="K537">
            <v>0</v>
          </cell>
          <cell r="L537">
            <v>328.85391999999996</v>
          </cell>
          <cell r="M537">
            <v>3.3133699999999999</v>
          </cell>
          <cell r="N537">
            <v>132.44076999999999</v>
          </cell>
          <cell r="O537">
            <v>87.721080000000001</v>
          </cell>
          <cell r="P537">
            <v>0</v>
          </cell>
          <cell r="Q537">
            <v>0</v>
          </cell>
          <cell r="R537">
            <v>0</v>
          </cell>
          <cell r="S537">
            <v>4.7271299999999998</v>
          </cell>
          <cell r="T537">
            <v>0.42147000000000001</v>
          </cell>
          <cell r="U537">
            <v>101.23399999999999</v>
          </cell>
          <cell r="V537">
            <v>0</v>
          </cell>
          <cell r="W537">
            <v>0</v>
          </cell>
          <cell r="X537">
            <v>0</v>
          </cell>
          <cell r="Y537">
            <v>225.46424999999999</v>
          </cell>
          <cell r="Z537">
            <v>0</v>
          </cell>
          <cell r="AA537">
            <v>2.4629100000000004</v>
          </cell>
          <cell r="AB537">
            <v>7.9260999999999999</v>
          </cell>
          <cell r="AD537">
            <v>23.170570000000001</v>
          </cell>
          <cell r="AE537">
            <v>275.86202000000003</v>
          </cell>
          <cell r="AG537">
            <v>0</v>
          </cell>
          <cell r="AH537">
            <v>0</v>
          </cell>
          <cell r="AJ537">
            <v>0</v>
          </cell>
        </row>
        <row r="538">
          <cell r="A538" t="str">
            <v>SCI VALENCE STE 515339082</v>
          </cell>
          <cell r="B538" t="str">
            <v>SCI VALENCE STE 5153</v>
          </cell>
          <cell r="C538">
            <v>39082</v>
          </cell>
          <cell r="D538">
            <v>1332.8688200000001</v>
          </cell>
          <cell r="E538">
            <v>1.4238599999999999</v>
          </cell>
          <cell r="F538">
            <v>343.51478000000003</v>
          </cell>
          <cell r="G538">
            <v>99.439890000000005</v>
          </cell>
          <cell r="H538">
            <v>-19.024799999999999</v>
          </cell>
          <cell r="I538">
            <v>0</v>
          </cell>
          <cell r="J538">
            <v>0</v>
          </cell>
          <cell r="K538">
            <v>0</v>
          </cell>
          <cell r="L538">
            <v>324.39641000000006</v>
          </cell>
          <cell r="M538">
            <v>3.53769</v>
          </cell>
          <cell r="N538">
            <v>132.59215</v>
          </cell>
          <cell r="O538">
            <v>88.282130000000009</v>
          </cell>
          <cell r="P538">
            <v>0</v>
          </cell>
          <cell r="Q538">
            <v>0</v>
          </cell>
          <cell r="R538">
            <v>0</v>
          </cell>
          <cell r="S538">
            <v>10.29275</v>
          </cell>
          <cell r="T538">
            <v>3.7175799999999999</v>
          </cell>
          <cell r="U538">
            <v>104.32599999999999</v>
          </cell>
          <cell r="V538">
            <v>0</v>
          </cell>
          <cell r="W538">
            <v>0</v>
          </cell>
          <cell r="X538">
            <v>0</v>
          </cell>
          <cell r="Y538">
            <v>225.50060999999999</v>
          </cell>
          <cell r="Z538">
            <v>2.7364899999999999</v>
          </cell>
          <cell r="AA538">
            <v>135.005</v>
          </cell>
          <cell r="AB538">
            <v>-6.5</v>
          </cell>
          <cell r="AD538">
            <v>34.993650000000002</v>
          </cell>
          <cell r="AE538">
            <v>276.60730000000007</v>
          </cell>
          <cell r="AG538">
            <v>0</v>
          </cell>
          <cell r="AH538">
            <v>0</v>
          </cell>
          <cell r="AJ538">
            <v>0</v>
          </cell>
        </row>
        <row r="539">
          <cell r="A539" t="str">
            <v>SCI VALENCE STE 515339447</v>
          </cell>
          <cell r="B539" t="str">
            <v>SCI VALENCE STE 5153</v>
          </cell>
          <cell r="C539">
            <v>39447</v>
          </cell>
          <cell r="D539">
            <v>1396.8964799999999</v>
          </cell>
          <cell r="E539">
            <v>201.33175</v>
          </cell>
          <cell r="F539">
            <v>356.98894000000001</v>
          </cell>
          <cell r="G539">
            <v>98.504199999999997</v>
          </cell>
          <cell r="H539">
            <v>-7.6544399999999992</v>
          </cell>
          <cell r="I539">
            <v>0</v>
          </cell>
          <cell r="J539">
            <v>2.7364899999999999</v>
          </cell>
          <cell r="K539">
            <v>0</v>
          </cell>
          <cell r="L539">
            <v>291.08780999999999</v>
          </cell>
          <cell r="M539">
            <v>3.3377399999999997</v>
          </cell>
          <cell r="N539">
            <v>152.53198999999998</v>
          </cell>
          <cell r="O539">
            <v>328.62541999999996</v>
          </cell>
          <cell r="P539">
            <v>0</v>
          </cell>
          <cell r="Q539">
            <v>0</v>
          </cell>
          <cell r="R539">
            <v>0</v>
          </cell>
          <cell r="S539">
            <v>1423.5806599999999</v>
          </cell>
          <cell r="T539">
            <v>5.91601</v>
          </cell>
          <cell r="U539">
            <v>107.206</v>
          </cell>
          <cell r="V539">
            <v>0</v>
          </cell>
          <cell r="W539">
            <v>0</v>
          </cell>
          <cell r="X539">
            <v>0</v>
          </cell>
          <cell r="Y539">
            <v>251.69315999999998</v>
          </cell>
          <cell r="Z539">
            <v>2.5004499999999998</v>
          </cell>
          <cell r="AA539">
            <v>243.00214000000003</v>
          </cell>
          <cell r="AB539">
            <v>7.44848</v>
          </cell>
          <cell r="AD539">
            <v>118.24150999999999</v>
          </cell>
          <cell r="AE539">
            <v>362.63989000000004</v>
          </cell>
          <cell r="AG539">
            <v>0</v>
          </cell>
          <cell r="AH539">
            <v>6.8195100000000002</v>
          </cell>
          <cell r="AJ539">
            <v>0</v>
          </cell>
        </row>
        <row r="540">
          <cell r="A540" t="str">
            <v>SCI VALENCE STE 5153BUDGET 2007</v>
          </cell>
          <cell r="B540" t="str">
            <v>SCI VALENCE STE 5153</v>
          </cell>
          <cell r="C540" t="str">
            <v>BUDGET 2007</v>
          </cell>
          <cell r="D540">
            <v>1426.1695</v>
          </cell>
          <cell r="E540">
            <v>200</v>
          </cell>
          <cell r="F540">
            <v>351.96300000000002</v>
          </cell>
          <cell r="G540">
            <v>119.006</v>
          </cell>
          <cell r="H540">
            <v>0</v>
          </cell>
          <cell r="I540">
            <v>0</v>
          </cell>
          <cell r="J540">
            <v>0</v>
          </cell>
          <cell r="K540">
            <v>0</v>
          </cell>
          <cell r="L540">
            <v>397.15550000000002</v>
          </cell>
          <cell r="M540">
            <v>0</v>
          </cell>
          <cell r="N540">
            <v>140.136</v>
          </cell>
          <cell r="O540">
            <v>65.1159325</v>
          </cell>
          <cell r="P540">
            <v>0</v>
          </cell>
          <cell r="Q540">
            <v>0</v>
          </cell>
          <cell r="R540">
            <v>0</v>
          </cell>
          <cell r="S540">
            <v>0</v>
          </cell>
          <cell r="T540">
            <v>7.5</v>
          </cell>
          <cell r="U540">
            <v>119.006</v>
          </cell>
          <cell r="V540">
            <v>0</v>
          </cell>
          <cell r="W540">
            <v>0</v>
          </cell>
          <cell r="X540">
            <v>3.3554216000000001</v>
          </cell>
          <cell r="Y540">
            <v>232.50061130480998</v>
          </cell>
          <cell r="Z540">
            <v>0</v>
          </cell>
          <cell r="AA540">
            <v>310.39</v>
          </cell>
          <cell r="AB540">
            <v>0</v>
          </cell>
          <cell r="AD540">
            <v>0</v>
          </cell>
          <cell r="AE540">
            <v>301.7186780628499</v>
          </cell>
          <cell r="AG540">
            <v>0</v>
          </cell>
          <cell r="AH540">
            <v>0</v>
          </cell>
          <cell r="AJ540">
            <v>0</v>
          </cell>
        </row>
        <row r="541">
          <cell r="A541" t="str">
            <v>SCI VALENCE STE 5153BUDGET 2008</v>
          </cell>
          <cell r="B541" t="str">
            <v>SCI VALENCE STE 5153</v>
          </cell>
          <cell r="C541" t="str">
            <v>BUDGET 2008</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cell r="R541">
            <v>0</v>
          </cell>
          <cell r="S541">
            <v>0</v>
          </cell>
          <cell r="T541">
            <v>0</v>
          </cell>
          <cell r="U541">
            <v>0</v>
          </cell>
          <cell r="V541">
            <v>0</v>
          </cell>
          <cell r="W541">
            <v>0</v>
          </cell>
          <cell r="X541">
            <v>0</v>
          </cell>
          <cell r="Y541">
            <v>0</v>
          </cell>
          <cell r="Z541">
            <v>0</v>
          </cell>
          <cell r="AA541">
            <v>0</v>
          </cell>
          <cell r="AB541">
            <v>0</v>
          </cell>
          <cell r="AD541">
            <v>0</v>
          </cell>
          <cell r="AE541">
            <v>0</v>
          </cell>
          <cell r="AG541">
            <v>0</v>
          </cell>
          <cell r="AH541">
            <v>0</v>
          </cell>
          <cell r="AJ541">
            <v>0</v>
          </cell>
        </row>
        <row r="542">
          <cell r="A542" t="str">
            <v>SCI VALENCE STE 5153BUDGET 2009</v>
          </cell>
          <cell r="B542" t="str">
            <v>SCI VALENCE STE 5153</v>
          </cell>
          <cell r="C542" t="str">
            <v>BUDGET 2009</v>
          </cell>
          <cell r="D542">
            <v>0</v>
          </cell>
          <cell r="E542">
            <v>0</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D542">
            <v>0</v>
          </cell>
          <cell r="AE542">
            <v>0</v>
          </cell>
          <cell r="AG542">
            <v>0</v>
          </cell>
          <cell r="AH542">
            <v>0</v>
          </cell>
          <cell r="AJ542">
            <v>0</v>
          </cell>
        </row>
        <row r="543">
          <cell r="A543" t="str">
            <v>SCI VALENCE STE 5153BUDGET 2010</v>
          </cell>
          <cell r="B543" t="str">
            <v>SCI VALENCE STE 5153</v>
          </cell>
          <cell r="C543" t="str">
            <v>BUDGET 2010</v>
          </cell>
          <cell r="D543">
            <v>0</v>
          </cell>
          <cell r="E543">
            <v>0</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D543">
            <v>0</v>
          </cell>
          <cell r="AE543">
            <v>0</v>
          </cell>
          <cell r="AG543">
            <v>0</v>
          </cell>
          <cell r="AH543">
            <v>0</v>
          </cell>
          <cell r="AJ543">
            <v>0</v>
          </cell>
        </row>
        <row r="544">
          <cell r="A544" t="str">
            <v>SCI VALENCE STE 5153BUDGET 2011</v>
          </cell>
          <cell r="B544" t="str">
            <v>SCI VALENCE STE 5153</v>
          </cell>
          <cell r="C544" t="str">
            <v>BUDGET 2011</v>
          </cell>
          <cell r="D544">
            <v>0</v>
          </cell>
          <cell r="E544">
            <v>0</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D544">
            <v>0</v>
          </cell>
          <cell r="AE544">
            <v>0</v>
          </cell>
          <cell r="AG544">
            <v>0</v>
          </cell>
          <cell r="AH544">
            <v>0</v>
          </cell>
          <cell r="AJ544">
            <v>0</v>
          </cell>
        </row>
        <row r="545">
          <cell r="A545" t="str">
            <v>SCI VALENCE STE 5153BUDGET 2012</v>
          </cell>
          <cell r="B545" t="str">
            <v>SCI VALENCE STE 5153</v>
          </cell>
          <cell r="C545" t="str">
            <v>BUDGET 2012</v>
          </cell>
          <cell r="D545">
            <v>0</v>
          </cell>
          <cell r="E545">
            <v>0</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D545">
            <v>0</v>
          </cell>
          <cell r="AE545">
            <v>0</v>
          </cell>
          <cell r="AG545">
            <v>0</v>
          </cell>
          <cell r="AH545">
            <v>0</v>
          </cell>
          <cell r="AJ545">
            <v>0</v>
          </cell>
        </row>
        <row r="546">
          <cell r="A546" t="str">
            <v>SCI VALENCE STE 5153BUDGET 2013</v>
          </cell>
          <cell r="B546" t="str">
            <v>SCI VALENCE STE 5153</v>
          </cell>
          <cell r="C546" t="str">
            <v>BUDGET 2013</v>
          </cell>
          <cell r="D546">
            <v>0</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D546">
            <v>0</v>
          </cell>
          <cell r="AE546">
            <v>0</v>
          </cell>
          <cell r="AG546">
            <v>0</v>
          </cell>
          <cell r="AH546">
            <v>0</v>
          </cell>
          <cell r="AJ546">
            <v>0</v>
          </cell>
        </row>
        <row r="547">
          <cell r="A547" t="str">
            <v>SCI VALENCE STE 5153BUDGET 2014</v>
          </cell>
          <cell r="B547" t="str">
            <v>SCI VALENCE STE 5153</v>
          </cell>
          <cell r="C547" t="str">
            <v>BUDGET 2014</v>
          </cell>
          <cell r="D547">
            <v>0</v>
          </cell>
          <cell r="E547">
            <v>0</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D547">
            <v>0</v>
          </cell>
          <cell r="AE547">
            <v>0</v>
          </cell>
          <cell r="AG547">
            <v>0</v>
          </cell>
          <cell r="AH547">
            <v>0</v>
          </cell>
          <cell r="AJ547">
            <v>0</v>
          </cell>
        </row>
        <row r="548">
          <cell r="A548" t="str">
            <v>SCI VALENCE STE 5153BUDGET 2015</v>
          </cell>
          <cell r="B548" t="str">
            <v>SCI VALENCE STE 5153</v>
          </cell>
          <cell r="C548" t="str">
            <v>BUDGET 2015</v>
          </cell>
          <cell r="D548">
            <v>0</v>
          </cell>
          <cell r="E548">
            <v>0</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D548">
            <v>0</v>
          </cell>
          <cell r="AE548">
            <v>0</v>
          </cell>
          <cell r="AG548">
            <v>0</v>
          </cell>
          <cell r="AH548">
            <v>0</v>
          </cell>
          <cell r="AJ548">
            <v>0</v>
          </cell>
        </row>
        <row r="549">
          <cell r="A549" t="str">
            <v>SCI VALENCE STE 5153BUDGET 2016</v>
          </cell>
          <cell r="B549" t="str">
            <v>SCI VALENCE STE 5153</v>
          </cell>
          <cell r="C549" t="str">
            <v>BUDGET 2016</v>
          </cell>
          <cell r="D549">
            <v>0</v>
          </cell>
          <cell r="E549">
            <v>0</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D549">
            <v>0</v>
          </cell>
          <cell r="AE549">
            <v>0</v>
          </cell>
          <cell r="AG549">
            <v>0</v>
          </cell>
          <cell r="AH549">
            <v>0</v>
          </cell>
          <cell r="AJ549">
            <v>0</v>
          </cell>
        </row>
        <row r="550">
          <cell r="A550" t="str">
            <v>SCI VALENCE STE 5153BUDGET 2017</v>
          </cell>
          <cell r="B550" t="str">
            <v>SCI VALENCE STE 5153</v>
          </cell>
          <cell r="C550" t="str">
            <v>BUDGET 2017</v>
          </cell>
          <cell r="D550">
            <v>0</v>
          </cell>
          <cell r="E550">
            <v>0</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D550">
            <v>0</v>
          </cell>
          <cell r="AE550">
            <v>0</v>
          </cell>
          <cell r="AG550">
            <v>0</v>
          </cell>
          <cell r="AH550">
            <v>0</v>
          </cell>
          <cell r="AJ550">
            <v>0</v>
          </cell>
        </row>
        <row r="551">
          <cell r="A551" t="str">
            <v>SAS VELIZY STE 546238717</v>
          </cell>
          <cell r="B551" t="str">
            <v>SAS VELIZY STE 5462</v>
          </cell>
          <cell r="C551">
            <v>38717</v>
          </cell>
          <cell r="D551">
            <v>0</v>
          </cell>
          <cell r="E551">
            <v>0</v>
          </cell>
          <cell r="F551">
            <v>0</v>
          </cell>
          <cell r="G551">
            <v>0</v>
          </cell>
          <cell r="H551">
            <v>0</v>
          </cell>
          <cell r="I551">
            <v>0</v>
          </cell>
          <cell r="J551">
            <v>0</v>
          </cell>
          <cell r="K551">
            <v>0</v>
          </cell>
          <cell r="L551">
            <v>0</v>
          </cell>
          <cell r="M551">
            <v>0</v>
          </cell>
          <cell r="N551">
            <v>0</v>
          </cell>
          <cell r="O551">
            <v>24.378740000000001</v>
          </cell>
          <cell r="P551">
            <v>0</v>
          </cell>
          <cell r="Q551">
            <v>0</v>
          </cell>
          <cell r="R551">
            <v>0</v>
          </cell>
          <cell r="S551">
            <v>91.412019999999984</v>
          </cell>
          <cell r="T551">
            <v>0.52024999999999999</v>
          </cell>
          <cell r="U551">
            <v>0</v>
          </cell>
          <cell r="V551">
            <v>0</v>
          </cell>
          <cell r="W551">
            <v>9.2620000000000005</v>
          </cell>
          <cell r="X551">
            <v>5.2999999999999999E-2</v>
          </cell>
          <cell r="Y551">
            <v>0</v>
          </cell>
          <cell r="Z551">
            <v>0</v>
          </cell>
          <cell r="AA551">
            <v>1.0000000000000001E-5</v>
          </cell>
          <cell r="AB551">
            <v>0</v>
          </cell>
          <cell r="AD551">
            <v>4449.6115</v>
          </cell>
          <cell r="AE551">
            <v>4983.9878599999993</v>
          </cell>
          <cell r="AG551">
            <v>0</v>
          </cell>
          <cell r="AH551">
            <v>15</v>
          </cell>
          <cell r="AJ551">
            <v>-3.75</v>
          </cell>
        </row>
        <row r="552">
          <cell r="A552" t="str">
            <v>SAS VELIZY STE 546239082</v>
          </cell>
          <cell r="B552" t="str">
            <v>SAS VELIZY STE 5462</v>
          </cell>
          <cell r="C552">
            <v>39082</v>
          </cell>
          <cell r="D552">
            <v>0</v>
          </cell>
          <cell r="E552">
            <v>2.9999999999999997E-5</v>
          </cell>
          <cell r="F552">
            <v>0</v>
          </cell>
          <cell r="G552">
            <v>0</v>
          </cell>
          <cell r="H552">
            <v>0</v>
          </cell>
          <cell r="I552">
            <v>0</v>
          </cell>
          <cell r="J552">
            <v>0</v>
          </cell>
          <cell r="K552">
            <v>0</v>
          </cell>
          <cell r="L552">
            <v>5.382E-2</v>
          </cell>
          <cell r="M552">
            <v>0.1</v>
          </cell>
          <cell r="N552">
            <v>0</v>
          </cell>
          <cell r="O552">
            <v>36.164239999999999</v>
          </cell>
          <cell r="P552">
            <v>0</v>
          </cell>
          <cell r="Q552">
            <v>0</v>
          </cell>
          <cell r="R552">
            <v>0</v>
          </cell>
          <cell r="S552">
            <v>18.041620000000002</v>
          </cell>
          <cell r="T552">
            <v>0.35457</v>
          </cell>
          <cell r="U552">
            <v>0</v>
          </cell>
          <cell r="V552">
            <v>0</v>
          </cell>
          <cell r="W552">
            <v>0</v>
          </cell>
          <cell r="X552">
            <v>3.75</v>
          </cell>
          <cell r="Y552">
            <v>0</v>
          </cell>
          <cell r="Z552">
            <v>0</v>
          </cell>
          <cell r="AA552">
            <v>0</v>
          </cell>
          <cell r="AB552">
            <v>0</v>
          </cell>
          <cell r="AD552">
            <v>6098.3663699999988</v>
          </cell>
          <cell r="AE552">
            <v>2885.89345</v>
          </cell>
          <cell r="AG552">
            <v>0</v>
          </cell>
          <cell r="AH552">
            <v>0</v>
          </cell>
          <cell r="AJ552">
            <v>0</v>
          </cell>
        </row>
        <row r="553">
          <cell r="A553" t="str">
            <v>SAS VELIZY STE 546239447</v>
          </cell>
          <cell r="B553" t="str">
            <v>SAS VELIZY STE 5462</v>
          </cell>
          <cell r="C553">
            <v>39447</v>
          </cell>
          <cell r="D553">
            <v>0</v>
          </cell>
          <cell r="E553">
            <v>0</v>
          </cell>
          <cell r="F553">
            <v>0</v>
          </cell>
          <cell r="G553">
            <v>0</v>
          </cell>
          <cell r="H553">
            <v>0</v>
          </cell>
          <cell r="I553">
            <v>0</v>
          </cell>
          <cell r="J553">
            <v>0</v>
          </cell>
          <cell r="K553">
            <v>0</v>
          </cell>
          <cell r="L553">
            <v>0</v>
          </cell>
          <cell r="M553">
            <v>0.1046</v>
          </cell>
          <cell r="N553">
            <v>0</v>
          </cell>
          <cell r="O553">
            <v>38.954620000000006</v>
          </cell>
          <cell r="P553">
            <v>0</v>
          </cell>
          <cell r="Q553">
            <v>0</v>
          </cell>
          <cell r="R553">
            <v>0</v>
          </cell>
          <cell r="S553">
            <v>12.743919999999999</v>
          </cell>
          <cell r="T553">
            <v>0.45025999999999999</v>
          </cell>
          <cell r="U553">
            <v>0</v>
          </cell>
          <cell r="V553">
            <v>0</v>
          </cell>
          <cell r="W553">
            <v>0</v>
          </cell>
          <cell r="X553">
            <v>3.8180000000000001</v>
          </cell>
          <cell r="Y553">
            <v>0</v>
          </cell>
          <cell r="Z553">
            <v>0</v>
          </cell>
          <cell r="AA553">
            <v>0</v>
          </cell>
          <cell r="AB553">
            <v>0</v>
          </cell>
          <cell r="AD553">
            <v>6339.9187899999997</v>
          </cell>
          <cell r="AE553">
            <v>2642.51557</v>
          </cell>
          <cell r="AG553">
            <v>15</v>
          </cell>
          <cell r="AH553">
            <v>0</v>
          </cell>
          <cell r="AJ553">
            <v>15</v>
          </cell>
        </row>
        <row r="554">
          <cell r="A554" t="str">
            <v>SAS VELIZY STE 5462BUDGET 2007 V0</v>
          </cell>
          <cell r="B554" t="str">
            <v>SAS VELIZY STE 5462</v>
          </cell>
          <cell r="C554" t="str">
            <v>BUDGET 2007 V0</v>
          </cell>
          <cell r="D554">
            <v>0</v>
          </cell>
          <cell r="E554">
            <v>0</v>
          </cell>
          <cell r="F554">
            <v>0</v>
          </cell>
          <cell r="G554">
            <v>0</v>
          </cell>
          <cell r="H554">
            <v>0</v>
          </cell>
          <cell r="I554">
            <v>0</v>
          </cell>
          <cell r="J554">
            <v>0</v>
          </cell>
          <cell r="K554">
            <v>0</v>
          </cell>
          <cell r="L554">
            <v>0</v>
          </cell>
          <cell r="M554">
            <v>0</v>
          </cell>
          <cell r="N554">
            <v>0</v>
          </cell>
          <cell r="O554">
            <v>36.887279999999997</v>
          </cell>
          <cell r="P554">
            <v>0</v>
          </cell>
          <cell r="Q554">
            <v>0</v>
          </cell>
          <cell r="R554">
            <v>0</v>
          </cell>
          <cell r="S554">
            <v>20.838559999999998</v>
          </cell>
          <cell r="T554">
            <v>0.51917999999999997</v>
          </cell>
          <cell r="U554">
            <v>0</v>
          </cell>
          <cell r="V554">
            <v>0</v>
          </cell>
          <cell r="W554">
            <v>0</v>
          </cell>
          <cell r="X554">
            <v>3.75</v>
          </cell>
          <cell r="Y554">
            <v>0</v>
          </cell>
          <cell r="Z554">
            <v>0</v>
          </cell>
          <cell r="AA554">
            <v>0</v>
          </cell>
          <cell r="AB554">
            <v>0</v>
          </cell>
          <cell r="AD554">
            <v>6305.4851900666699</v>
          </cell>
          <cell r="AE554">
            <v>2605.5500000000002</v>
          </cell>
          <cell r="AG554">
            <v>0</v>
          </cell>
          <cell r="AH554">
            <v>0</v>
          </cell>
          <cell r="AJ554">
            <v>0</v>
          </cell>
        </row>
        <row r="555">
          <cell r="A555" t="str">
            <v>SAS VELIZY STE 5462BUDGET 2007</v>
          </cell>
          <cell r="B555" t="str">
            <v>SAS VELIZY STE 5462</v>
          </cell>
          <cell r="C555" t="str">
            <v>BUDGET 2007</v>
          </cell>
          <cell r="D555">
            <v>0</v>
          </cell>
          <cell r="E555">
            <v>0</v>
          </cell>
          <cell r="F555">
            <v>0</v>
          </cell>
          <cell r="G555">
            <v>0</v>
          </cell>
          <cell r="H555">
            <v>0</v>
          </cell>
          <cell r="I555">
            <v>0</v>
          </cell>
          <cell r="J555">
            <v>0</v>
          </cell>
          <cell r="K555">
            <v>0</v>
          </cell>
          <cell r="L555">
            <v>0</v>
          </cell>
          <cell r="M555">
            <v>0</v>
          </cell>
          <cell r="N555">
            <v>0</v>
          </cell>
          <cell r="O555">
            <v>35.881720000000001</v>
          </cell>
          <cell r="P555">
            <v>0</v>
          </cell>
          <cell r="Q555">
            <v>0</v>
          </cell>
          <cell r="R555">
            <v>0</v>
          </cell>
          <cell r="S555">
            <v>13.17</v>
          </cell>
          <cell r="T555">
            <v>2.81508</v>
          </cell>
          <cell r="U555">
            <v>0</v>
          </cell>
          <cell r="V555">
            <v>0</v>
          </cell>
          <cell r="W555">
            <v>0</v>
          </cell>
          <cell r="X555">
            <v>3.75</v>
          </cell>
          <cell r="Y555">
            <v>0</v>
          </cell>
          <cell r="Z555">
            <v>0</v>
          </cell>
          <cell r="AA555">
            <v>0</v>
          </cell>
          <cell r="AB555">
            <v>0</v>
          </cell>
          <cell r="AD555">
            <v>6234.0694854969997</v>
          </cell>
          <cell r="AE555">
            <v>2556.4005000000002</v>
          </cell>
          <cell r="AG555">
            <v>0</v>
          </cell>
          <cell r="AH555">
            <v>0</v>
          </cell>
          <cell r="AJ555">
            <v>0</v>
          </cell>
        </row>
        <row r="556">
          <cell r="A556" t="str">
            <v>SAS VELIZY STE 5462BUDGET 2008</v>
          </cell>
          <cell r="B556" t="str">
            <v>SAS VELIZY STE 5462</v>
          </cell>
          <cell r="C556" t="str">
            <v>BUDGET 2008</v>
          </cell>
          <cell r="D556">
            <v>0</v>
          </cell>
          <cell r="E556">
            <v>0</v>
          </cell>
          <cell r="F556">
            <v>0</v>
          </cell>
          <cell r="G556">
            <v>0</v>
          </cell>
          <cell r="H556">
            <v>0</v>
          </cell>
          <cell r="I556">
            <v>0</v>
          </cell>
          <cell r="J556">
            <v>0</v>
          </cell>
          <cell r="K556">
            <v>0</v>
          </cell>
          <cell r="L556">
            <v>0</v>
          </cell>
          <cell r="M556">
            <v>0</v>
          </cell>
          <cell r="N556">
            <v>0</v>
          </cell>
          <cell r="O556">
            <v>0</v>
          </cell>
          <cell r="P556">
            <v>0</v>
          </cell>
          <cell r="Q556">
            <v>0</v>
          </cell>
          <cell r="R556">
            <v>0</v>
          </cell>
          <cell r="S556">
            <v>0</v>
          </cell>
          <cell r="T556">
            <v>0</v>
          </cell>
          <cell r="U556">
            <v>0</v>
          </cell>
          <cell r="V556">
            <v>0</v>
          </cell>
          <cell r="W556">
            <v>0</v>
          </cell>
          <cell r="X556">
            <v>0</v>
          </cell>
          <cell r="Y556">
            <v>0</v>
          </cell>
          <cell r="Z556">
            <v>0</v>
          </cell>
          <cell r="AA556">
            <v>0</v>
          </cell>
          <cell r="AB556">
            <v>0</v>
          </cell>
          <cell r="AD556">
            <v>0</v>
          </cell>
          <cell r="AE556">
            <v>0</v>
          </cell>
          <cell r="AG556">
            <v>0</v>
          </cell>
          <cell r="AH556">
            <v>0</v>
          </cell>
          <cell r="AJ556">
            <v>0</v>
          </cell>
        </row>
        <row r="557">
          <cell r="A557" t="str">
            <v>SAS VELIZY STE 5462BUDGET 2009</v>
          </cell>
          <cell r="B557" t="str">
            <v>SAS VELIZY STE 5462</v>
          </cell>
          <cell r="C557" t="str">
            <v>BUDGET 2009</v>
          </cell>
          <cell r="D557">
            <v>0</v>
          </cell>
          <cell r="E557">
            <v>0</v>
          </cell>
          <cell r="F557">
            <v>0</v>
          </cell>
          <cell r="G557">
            <v>0</v>
          </cell>
          <cell r="H557">
            <v>0</v>
          </cell>
          <cell r="I557">
            <v>0</v>
          </cell>
          <cell r="J557">
            <v>0</v>
          </cell>
          <cell r="K557">
            <v>0</v>
          </cell>
          <cell r="L557">
            <v>0</v>
          </cell>
          <cell r="M557">
            <v>0</v>
          </cell>
          <cell r="N557">
            <v>0</v>
          </cell>
          <cell r="O557">
            <v>0</v>
          </cell>
          <cell r="P557">
            <v>0</v>
          </cell>
          <cell r="Q557">
            <v>0</v>
          </cell>
          <cell r="R557">
            <v>0</v>
          </cell>
          <cell r="S557">
            <v>0</v>
          </cell>
          <cell r="T557">
            <v>0</v>
          </cell>
          <cell r="U557">
            <v>0</v>
          </cell>
          <cell r="V557">
            <v>0</v>
          </cell>
          <cell r="W557">
            <v>0</v>
          </cell>
          <cell r="X557">
            <v>0</v>
          </cell>
          <cell r="Y557">
            <v>0</v>
          </cell>
          <cell r="Z557">
            <v>0</v>
          </cell>
          <cell r="AA557">
            <v>0</v>
          </cell>
          <cell r="AB557">
            <v>0</v>
          </cell>
          <cell r="AD557">
            <v>0</v>
          </cell>
          <cell r="AE557">
            <v>0</v>
          </cell>
          <cell r="AG557">
            <v>0</v>
          </cell>
          <cell r="AH557">
            <v>0</v>
          </cell>
          <cell r="AJ557">
            <v>0</v>
          </cell>
        </row>
        <row r="558">
          <cell r="A558" t="str">
            <v>SAS VELIZY STE 5462BUDGET 2010</v>
          </cell>
          <cell r="B558" t="str">
            <v>SAS VELIZY STE 5462</v>
          </cell>
          <cell r="C558" t="str">
            <v>BUDGET 2010</v>
          </cell>
          <cell r="D558">
            <v>0</v>
          </cell>
          <cell r="E558">
            <v>0</v>
          </cell>
          <cell r="F558">
            <v>0</v>
          </cell>
          <cell r="G558">
            <v>0</v>
          </cell>
          <cell r="H558">
            <v>0</v>
          </cell>
          <cell r="I558">
            <v>0</v>
          </cell>
          <cell r="J558">
            <v>0</v>
          </cell>
          <cell r="K558">
            <v>0</v>
          </cell>
          <cell r="L558">
            <v>0</v>
          </cell>
          <cell r="M558">
            <v>0</v>
          </cell>
          <cell r="N558">
            <v>0</v>
          </cell>
          <cell r="O558">
            <v>0</v>
          </cell>
          <cell r="P558">
            <v>0</v>
          </cell>
          <cell r="Q558">
            <v>0</v>
          </cell>
          <cell r="R558">
            <v>0</v>
          </cell>
          <cell r="S558">
            <v>0</v>
          </cell>
          <cell r="T558">
            <v>0</v>
          </cell>
          <cell r="U558">
            <v>0</v>
          </cell>
          <cell r="V558">
            <v>0</v>
          </cell>
          <cell r="W558">
            <v>0</v>
          </cell>
          <cell r="X558">
            <v>0</v>
          </cell>
          <cell r="Y558">
            <v>0</v>
          </cell>
          <cell r="Z558">
            <v>0</v>
          </cell>
          <cell r="AA558">
            <v>0</v>
          </cell>
          <cell r="AB558">
            <v>0</v>
          </cell>
          <cell r="AD558">
            <v>0</v>
          </cell>
          <cell r="AE558">
            <v>0</v>
          </cell>
          <cell r="AG558">
            <v>0</v>
          </cell>
          <cell r="AH558">
            <v>0</v>
          </cell>
          <cell r="AJ558">
            <v>0</v>
          </cell>
        </row>
        <row r="559">
          <cell r="A559" t="str">
            <v>SAS VELIZY STE 5462BUDGET 2011</v>
          </cell>
          <cell r="B559" t="str">
            <v>SAS VELIZY STE 5462</v>
          </cell>
          <cell r="C559" t="str">
            <v>BUDGET 2011</v>
          </cell>
          <cell r="D559">
            <v>0</v>
          </cell>
          <cell r="E559">
            <v>0</v>
          </cell>
          <cell r="F559">
            <v>0</v>
          </cell>
          <cell r="G559">
            <v>0</v>
          </cell>
          <cell r="H559">
            <v>0</v>
          </cell>
          <cell r="I559">
            <v>0</v>
          </cell>
          <cell r="J559">
            <v>0</v>
          </cell>
          <cell r="K559">
            <v>0</v>
          </cell>
          <cell r="L559">
            <v>0</v>
          </cell>
          <cell r="M559">
            <v>0</v>
          </cell>
          <cell r="N559">
            <v>0</v>
          </cell>
          <cell r="O559">
            <v>0</v>
          </cell>
          <cell r="P559">
            <v>0</v>
          </cell>
          <cell r="Q559">
            <v>0</v>
          </cell>
          <cell r="R559">
            <v>0</v>
          </cell>
          <cell r="S559">
            <v>0</v>
          </cell>
          <cell r="T559">
            <v>0</v>
          </cell>
          <cell r="U559">
            <v>0</v>
          </cell>
          <cell r="V559">
            <v>0</v>
          </cell>
          <cell r="W559">
            <v>0</v>
          </cell>
          <cell r="X559">
            <v>0</v>
          </cell>
          <cell r="Y559">
            <v>0</v>
          </cell>
          <cell r="Z559">
            <v>0</v>
          </cell>
          <cell r="AA559">
            <v>0</v>
          </cell>
          <cell r="AB559">
            <v>0</v>
          </cell>
          <cell r="AD559">
            <v>0</v>
          </cell>
          <cell r="AE559">
            <v>0</v>
          </cell>
          <cell r="AG559">
            <v>0</v>
          </cell>
          <cell r="AH559">
            <v>0</v>
          </cell>
          <cell r="AJ559">
            <v>0</v>
          </cell>
        </row>
        <row r="560">
          <cell r="A560" t="str">
            <v>SAS VELIZY STE 5462BUDGET 2012</v>
          </cell>
          <cell r="B560" t="str">
            <v>SAS VELIZY STE 5462</v>
          </cell>
          <cell r="C560" t="str">
            <v>BUDGET 2012</v>
          </cell>
          <cell r="D560">
            <v>0</v>
          </cell>
          <cell r="E560">
            <v>0</v>
          </cell>
          <cell r="F560">
            <v>0</v>
          </cell>
          <cell r="G560">
            <v>0</v>
          </cell>
          <cell r="H560">
            <v>0</v>
          </cell>
          <cell r="I560">
            <v>0</v>
          </cell>
          <cell r="J560">
            <v>0</v>
          </cell>
          <cell r="K560">
            <v>0</v>
          </cell>
          <cell r="L560">
            <v>0</v>
          </cell>
          <cell r="M560">
            <v>0</v>
          </cell>
          <cell r="N560">
            <v>0</v>
          </cell>
          <cell r="O560">
            <v>0</v>
          </cell>
          <cell r="P560">
            <v>0</v>
          </cell>
          <cell r="Q560">
            <v>0</v>
          </cell>
          <cell r="R560">
            <v>0</v>
          </cell>
          <cell r="S560">
            <v>0</v>
          </cell>
          <cell r="T560">
            <v>0</v>
          </cell>
          <cell r="U560">
            <v>0</v>
          </cell>
          <cell r="V560">
            <v>0</v>
          </cell>
          <cell r="W560">
            <v>0</v>
          </cell>
          <cell r="X560">
            <v>0</v>
          </cell>
          <cell r="Y560">
            <v>0</v>
          </cell>
          <cell r="Z560">
            <v>0</v>
          </cell>
          <cell r="AA560">
            <v>0</v>
          </cell>
          <cell r="AB560">
            <v>0</v>
          </cell>
          <cell r="AD560">
            <v>0</v>
          </cell>
          <cell r="AE560">
            <v>0</v>
          </cell>
          <cell r="AG560">
            <v>0</v>
          </cell>
          <cell r="AH560">
            <v>0</v>
          </cell>
          <cell r="AJ560">
            <v>0</v>
          </cell>
        </row>
        <row r="561">
          <cell r="A561" t="str">
            <v>SAS VELIZY STE 5462BUDGET 2013</v>
          </cell>
          <cell r="B561" t="str">
            <v>SAS VELIZY STE 5462</v>
          </cell>
          <cell r="C561" t="str">
            <v>BUDGET 2013</v>
          </cell>
          <cell r="D561">
            <v>0</v>
          </cell>
          <cell r="E561">
            <v>0</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D561">
            <v>0</v>
          </cell>
          <cell r="AE561">
            <v>0</v>
          </cell>
          <cell r="AG561">
            <v>0</v>
          </cell>
          <cell r="AH561">
            <v>0</v>
          </cell>
          <cell r="AJ561">
            <v>0</v>
          </cell>
        </row>
        <row r="562">
          <cell r="A562" t="str">
            <v>SAS VELIZY STE 5462BUDGET 2014</v>
          </cell>
          <cell r="B562" t="str">
            <v>SAS VELIZY STE 5462</v>
          </cell>
          <cell r="C562" t="str">
            <v>BUDGET 2014</v>
          </cell>
          <cell r="D562">
            <v>0</v>
          </cell>
          <cell r="E562">
            <v>0</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D562">
            <v>0</v>
          </cell>
          <cell r="AE562">
            <v>0</v>
          </cell>
          <cell r="AG562">
            <v>0</v>
          </cell>
          <cell r="AH562">
            <v>0</v>
          </cell>
          <cell r="AJ562">
            <v>0</v>
          </cell>
        </row>
        <row r="563">
          <cell r="A563" t="str">
            <v>SAS VELIZY STE 5462BUDGET 2015</v>
          </cell>
          <cell r="B563" t="str">
            <v>SAS VELIZY STE 5462</v>
          </cell>
          <cell r="C563" t="str">
            <v>BUDGET 2015</v>
          </cell>
          <cell r="D563">
            <v>0</v>
          </cell>
          <cell r="E563">
            <v>0</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D563">
            <v>0</v>
          </cell>
          <cell r="AE563">
            <v>0</v>
          </cell>
          <cell r="AG563">
            <v>0</v>
          </cell>
          <cell r="AH563">
            <v>0</v>
          </cell>
          <cell r="AJ563">
            <v>0</v>
          </cell>
        </row>
        <row r="564">
          <cell r="A564" t="str">
            <v>SAS VELIZY STE 5462BUDGET 2016</v>
          </cell>
          <cell r="B564" t="str">
            <v>SAS VELIZY STE 5462</v>
          </cell>
          <cell r="C564" t="str">
            <v>BUDGET 2016</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0</v>
          </cell>
          <cell r="U564">
            <v>0</v>
          </cell>
          <cell r="V564">
            <v>0</v>
          </cell>
          <cell r="W564">
            <v>0</v>
          </cell>
          <cell r="X564">
            <v>0</v>
          </cell>
          <cell r="Y564">
            <v>0</v>
          </cell>
          <cell r="Z564">
            <v>0</v>
          </cell>
          <cell r="AA564">
            <v>0</v>
          </cell>
          <cell r="AB564">
            <v>0</v>
          </cell>
          <cell r="AD564">
            <v>0</v>
          </cell>
          <cell r="AE564">
            <v>0</v>
          </cell>
          <cell r="AG564">
            <v>0</v>
          </cell>
          <cell r="AH564">
            <v>0</v>
          </cell>
          <cell r="AJ564">
            <v>0</v>
          </cell>
        </row>
        <row r="565">
          <cell r="A565" t="str">
            <v>SAS VELIZY STE 5462BUDGET 2017</v>
          </cell>
          <cell r="B565" t="str">
            <v>SAS VELIZY STE 5462</v>
          </cell>
          <cell r="C565" t="str">
            <v>BUDGET 2017</v>
          </cell>
          <cell r="D565">
            <v>0</v>
          </cell>
          <cell r="E565">
            <v>0</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D565">
            <v>0</v>
          </cell>
          <cell r="AE565">
            <v>0</v>
          </cell>
          <cell r="AG565">
            <v>0</v>
          </cell>
          <cell r="AH565">
            <v>0</v>
          </cell>
          <cell r="AJ565">
            <v>0</v>
          </cell>
        </row>
        <row r="566">
          <cell r="A566" t="str">
            <v>SCI VIVIER MERLE STE 515438717</v>
          </cell>
          <cell r="B566" t="str">
            <v>SCI VIVIER MERLE STE 5154</v>
          </cell>
          <cell r="C566">
            <v>38717</v>
          </cell>
          <cell r="D566">
            <v>2200.62907</v>
          </cell>
          <cell r="E566">
            <v>39.587669999999996</v>
          </cell>
          <cell r="F566">
            <v>99.674120000000002</v>
          </cell>
          <cell r="G566">
            <v>385.52600000000001</v>
          </cell>
          <cell r="H566">
            <v>28.151040000000002</v>
          </cell>
          <cell r="I566">
            <v>0</v>
          </cell>
          <cell r="J566">
            <v>0</v>
          </cell>
          <cell r="K566">
            <v>0</v>
          </cell>
          <cell r="L566">
            <v>120.07522</v>
          </cell>
          <cell r="M566">
            <v>22.430479999999999</v>
          </cell>
          <cell r="N566">
            <v>0</v>
          </cell>
          <cell r="O566">
            <v>0</v>
          </cell>
          <cell r="P566">
            <v>0</v>
          </cell>
          <cell r="Q566">
            <v>0</v>
          </cell>
          <cell r="R566">
            <v>0</v>
          </cell>
          <cell r="S566">
            <v>13.984999999999999</v>
          </cell>
          <cell r="T566">
            <v>0.40006999999999998</v>
          </cell>
          <cell r="U566">
            <v>385.52600000000001</v>
          </cell>
          <cell r="V566">
            <v>0</v>
          </cell>
          <cell r="W566">
            <v>0</v>
          </cell>
          <cell r="X566">
            <v>0</v>
          </cell>
          <cell r="Y566">
            <v>710.21219000000008</v>
          </cell>
          <cell r="Z566">
            <v>0</v>
          </cell>
          <cell r="AA566">
            <v>1.09E-3</v>
          </cell>
          <cell r="AB566">
            <v>5.4625200000000005</v>
          </cell>
          <cell r="AD566">
            <v>27.524090000000001</v>
          </cell>
          <cell r="AE566">
            <v>212.05158</v>
          </cell>
          <cell r="AG566">
            <v>0</v>
          </cell>
          <cell r="AH566">
            <v>0</v>
          </cell>
          <cell r="AJ566">
            <v>0</v>
          </cell>
        </row>
        <row r="567">
          <cell r="A567" t="str">
            <v>SCI VIVIER MERLE STE 515439082</v>
          </cell>
          <cell r="B567" t="str">
            <v>SCI VIVIER MERLE STE 5154</v>
          </cell>
          <cell r="C567">
            <v>39082</v>
          </cell>
          <cell r="D567">
            <v>2315.04979</v>
          </cell>
          <cell r="E567">
            <v>36.00112</v>
          </cell>
          <cell r="F567">
            <v>127.38624</v>
          </cell>
          <cell r="G567">
            <v>403.02800000000002</v>
          </cell>
          <cell r="H567">
            <v>56.535260000000001</v>
          </cell>
          <cell r="I567">
            <v>0</v>
          </cell>
          <cell r="J567">
            <v>0</v>
          </cell>
          <cell r="K567">
            <v>0</v>
          </cell>
          <cell r="L567">
            <v>185.88166000000001</v>
          </cell>
          <cell r="M567">
            <v>3.1424600000000003</v>
          </cell>
          <cell r="N567">
            <v>0</v>
          </cell>
          <cell r="O567">
            <v>0</v>
          </cell>
          <cell r="P567">
            <v>0</v>
          </cell>
          <cell r="Q567">
            <v>0</v>
          </cell>
          <cell r="R567">
            <v>0</v>
          </cell>
          <cell r="S567">
            <v>-3.7938099999999997</v>
          </cell>
          <cell r="T567">
            <v>0.36305999999999999</v>
          </cell>
          <cell r="U567">
            <v>403.02800000000002</v>
          </cell>
          <cell r="V567">
            <v>0</v>
          </cell>
          <cell r="W567">
            <v>0</v>
          </cell>
          <cell r="X567">
            <v>0</v>
          </cell>
          <cell r="Y567">
            <v>710.21219000000008</v>
          </cell>
          <cell r="Z567">
            <v>0</v>
          </cell>
          <cell r="AA567">
            <v>6.9999999999999999E-4</v>
          </cell>
          <cell r="AB567">
            <v>6.5655000000000001</v>
          </cell>
          <cell r="AD567">
            <v>33.543030000000002</v>
          </cell>
          <cell r="AE567">
            <v>191.45690999999999</v>
          </cell>
          <cell r="AG567">
            <v>0</v>
          </cell>
          <cell r="AH567">
            <v>0</v>
          </cell>
          <cell r="AJ567">
            <v>0</v>
          </cell>
        </row>
        <row r="568">
          <cell r="A568" t="str">
            <v>SCI VIVIER MERLE STE 515439447</v>
          </cell>
          <cell r="B568" t="str">
            <v>SCI VIVIER MERLE STE 5154</v>
          </cell>
          <cell r="C568">
            <v>39447</v>
          </cell>
          <cell r="D568">
            <v>2426.9090699999997</v>
          </cell>
          <cell r="E568">
            <v>40.985500000000002</v>
          </cell>
          <cell r="F568">
            <v>129.76908</v>
          </cell>
          <cell r="G568">
            <v>410.66</v>
          </cell>
          <cell r="H568">
            <v>-10.84632</v>
          </cell>
          <cell r="I568">
            <v>0</v>
          </cell>
          <cell r="J568">
            <v>0</v>
          </cell>
          <cell r="K568">
            <v>0</v>
          </cell>
          <cell r="L568">
            <v>131.35557</v>
          </cell>
          <cell r="M568">
            <v>12.588139999999999</v>
          </cell>
          <cell r="N568">
            <v>0</v>
          </cell>
          <cell r="O568">
            <v>0</v>
          </cell>
          <cell r="P568">
            <v>0</v>
          </cell>
          <cell r="Q568">
            <v>0</v>
          </cell>
          <cell r="R568">
            <v>0</v>
          </cell>
          <cell r="S568">
            <v>6.9540500000000005</v>
          </cell>
          <cell r="T568">
            <v>0.51506999999999992</v>
          </cell>
          <cell r="U568">
            <v>410.66</v>
          </cell>
          <cell r="V568">
            <v>0</v>
          </cell>
          <cell r="W568">
            <v>0</v>
          </cell>
          <cell r="X568">
            <v>0</v>
          </cell>
          <cell r="Y568">
            <v>710.21219000000008</v>
          </cell>
          <cell r="Z568">
            <v>0</v>
          </cell>
          <cell r="AA568">
            <v>2.0200000000000001E-3</v>
          </cell>
          <cell r="AB568">
            <v>1.35</v>
          </cell>
          <cell r="AD568">
            <v>60.80735</v>
          </cell>
          <cell r="AE568">
            <v>198.82209</v>
          </cell>
          <cell r="AG568">
            <v>0</v>
          </cell>
          <cell r="AH568">
            <v>0</v>
          </cell>
          <cell r="AJ568">
            <v>0</v>
          </cell>
        </row>
        <row r="569">
          <cell r="A569" t="str">
            <v>SCI VIVIER MERLE STE 5154BUDGET 2007</v>
          </cell>
          <cell r="B569" t="str">
            <v>SCI VIVIER MERLE STE 5154</v>
          </cell>
          <cell r="C569" t="str">
            <v>BUDGET 2007</v>
          </cell>
          <cell r="D569">
            <v>2439.991</v>
          </cell>
          <cell r="E569">
            <v>37.799999999999997</v>
          </cell>
          <cell r="F569">
            <v>202.79182999999998</v>
          </cell>
          <cell r="G569">
            <v>403.02800000000002</v>
          </cell>
          <cell r="H569">
            <v>0</v>
          </cell>
          <cell r="I569">
            <v>0</v>
          </cell>
          <cell r="J569">
            <v>0</v>
          </cell>
          <cell r="K569">
            <v>0</v>
          </cell>
          <cell r="L569">
            <v>199.13800000000001</v>
          </cell>
          <cell r="M569">
            <v>10.605</v>
          </cell>
          <cell r="N569">
            <v>0</v>
          </cell>
          <cell r="O569">
            <v>93.199730000000002</v>
          </cell>
          <cell r="P569">
            <v>0</v>
          </cell>
          <cell r="Q569">
            <v>0</v>
          </cell>
          <cell r="R569">
            <v>0</v>
          </cell>
          <cell r="S569">
            <v>0</v>
          </cell>
          <cell r="T569">
            <v>9.4701506000000002</v>
          </cell>
          <cell r="U569">
            <v>403.02800000000002</v>
          </cell>
          <cell r="V569">
            <v>0</v>
          </cell>
          <cell r="W569">
            <v>0</v>
          </cell>
          <cell r="X569">
            <v>0</v>
          </cell>
          <cell r="Y569">
            <v>710.22113225999999</v>
          </cell>
          <cell r="Z569">
            <v>0</v>
          </cell>
          <cell r="AA569">
            <v>0</v>
          </cell>
          <cell r="AB569">
            <v>0</v>
          </cell>
          <cell r="AD569">
            <v>28.2203940716125</v>
          </cell>
          <cell r="AE569">
            <v>188.30191932127701</v>
          </cell>
          <cell r="AG569">
            <v>0</v>
          </cell>
          <cell r="AH569">
            <v>0</v>
          </cell>
          <cell r="AJ569">
            <v>0</v>
          </cell>
        </row>
        <row r="570">
          <cell r="A570" t="str">
            <v>SCI VIVIER MERLE STE 5154BUDGET 2008</v>
          </cell>
          <cell r="B570" t="str">
            <v>SCI VIVIER MERLE STE 5154</v>
          </cell>
          <cell r="C570" t="str">
            <v>BUDGET 2008</v>
          </cell>
          <cell r="D570">
            <v>0</v>
          </cell>
          <cell r="E570">
            <v>0</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D570">
            <v>0</v>
          </cell>
          <cell r="AE570">
            <v>0</v>
          </cell>
          <cell r="AG570">
            <v>0</v>
          </cell>
          <cell r="AH570">
            <v>0</v>
          </cell>
          <cell r="AJ570">
            <v>0</v>
          </cell>
        </row>
        <row r="571">
          <cell r="A571" t="str">
            <v>SCI VIVIER MERLE STE 5154BUDGET 2009</v>
          </cell>
          <cell r="B571" t="str">
            <v>SCI VIVIER MERLE STE 5154</v>
          </cell>
          <cell r="C571" t="str">
            <v>BUDGET 2009</v>
          </cell>
          <cell r="D571">
            <v>0</v>
          </cell>
          <cell r="E571">
            <v>0</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D571">
            <v>0</v>
          </cell>
          <cell r="AE571">
            <v>0</v>
          </cell>
          <cell r="AG571">
            <v>0</v>
          </cell>
          <cell r="AH571">
            <v>0</v>
          </cell>
          <cell r="AJ571">
            <v>0</v>
          </cell>
        </row>
        <row r="572">
          <cell r="A572" t="str">
            <v>SCI VIVIER MERLE STE 5154BUDGET 2010</v>
          </cell>
          <cell r="B572" t="str">
            <v>SCI VIVIER MERLE STE 5154</v>
          </cell>
          <cell r="C572" t="str">
            <v>BUDGET 2010</v>
          </cell>
          <cell r="D572">
            <v>0</v>
          </cell>
          <cell r="E572">
            <v>0</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D572">
            <v>0</v>
          </cell>
          <cell r="AE572">
            <v>0</v>
          </cell>
          <cell r="AG572">
            <v>0</v>
          </cell>
          <cell r="AH572">
            <v>0</v>
          </cell>
          <cell r="AJ572">
            <v>0</v>
          </cell>
        </row>
        <row r="573">
          <cell r="A573" t="str">
            <v>SCI VIVIER MERLE STE 5154BUDGET 2011</v>
          </cell>
          <cell r="B573" t="str">
            <v>SCI VIVIER MERLE STE 5154</v>
          </cell>
          <cell r="C573" t="str">
            <v>BUDGET 2011</v>
          </cell>
          <cell r="D573">
            <v>0</v>
          </cell>
          <cell r="E573">
            <v>0</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D573">
            <v>0</v>
          </cell>
          <cell r="AE573">
            <v>0</v>
          </cell>
          <cell r="AG573">
            <v>0</v>
          </cell>
          <cell r="AH573">
            <v>0</v>
          </cell>
          <cell r="AJ573">
            <v>0</v>
          </cell>
        </row>
        <row r="574">
          <cell r="A574" t="str">
            <v>SCI VIVIER MERLE STE 5154BUDGET 2012</v>
          </cell>
          <cell r="B574" t="str">
            <v>SCI VIVIER MERLE STE 5154</v>
          </cell>
          <cell r="C574" t="str">
            <v>BUDGET 2012</v>
          </cell>
          <cell r="D574">
            <v>0</v>
          </cell>
          <cell r="E574">
            <v>0</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D574">
            <v>0</v>
          </cell>
          <cell r="AE574">
            <v>0</v>
          </cell>
          <cell r="AG574">
            <v>0</v>
          </cell>
          <cell r="AH574">
            <v>0</v>
          </cell>
          <cell r="AJ574">
            <v>0</v>
          </cell>
        </row>
        <row r="575">
          <cell r="A575" t="str">
            <v>SCI VIVIER MERLE STE 5154BUDGET 2013</v>
          </cell>
          <cell r="B575" t="str">
            <v>SCI VIVIER MERLE STE 5154</v>
          </cell>
          <cell r="C575" t="str">
            <v>BUDGET 2013</v>
          </cell>
          <cell r="D575">
            <v>0</v>
          </cell>
          <cell r="E575">
            <v>0</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D575">
            <v>0</v>
          </cell>
          <cell r="AE575">
            <v>0</v>
          </cell>
          <cell r="AG575">
            <v>0</v>
          </cell>
          <cell r="AH575">
            <v>0</v>
          </cell>
          <cell r="AJ575">
            <v>0</v>
          </cell>
        </row>
        <row r="576">
          <cell r="A576" t="str">
            <v>SCI VIVIER MERLE STE 5154BUDGET 2014</v>
          </cell>
          <cell r="B576" t="str">
            <v>SCI VIVIER MERLE STE 5154</v>
          </cell>
          <cell r="C576" t="str">
            <v>BUDGET 2014</v>
          </cell>
          <cell r="D576">
            <v>0</v>
          </cell>
          <cell r="E576">
            <v>0</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cell r="V576">
            <v>0</v>
          </cell>
          <cell r="W576">
            <v>0</v>
          </cell>
          <cell r="X576">
            <v>0</v>
          </cell>
          <cell r="Y576">
            <v>0</v>
          </cell>
          <cell r="Z576">
            <v>0</v>
          </cell>
          <cell r="AA576">
            <v>0</v>
          </cell>
          <cell r="AB576">
            <v>0</v>
          </cell>
          <cell r="AD576">
            <v>0</v>
          </cell>
          <cell r="AE576">
            <v>0</v>
          </cell>
          <cell r="AG576">
            <v>0</v>
          </cell>
          <cell r="AH576">
            <v>0</v>
          </cell>
          <cell r="AJ576">
            <v>0</v>
          </cell>
        </row>
        <row r="577">
          <cell r="A577" t="str">
            <v>SCI VIVIER MERLE STE 5154BUDGET 2015</v>
          </cell>
          <cell r="B577" t="str">
            <v>SCI VIVIER MERLE STE 5154</v>
          </cell>
          <cell r="C577" t="str">
            <v>BUDGET 2015</v>
          </cell>
          <cell r="D577">
            <v>0</v>
          </cell>
          <cell r="E577">
            <v>0</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D577">
            <v>0</v>
          </cell>
          <cell r="AE577">
            <v>0</v>
          </cell>
          <cell r="AG577">
            <v>0</v>
          </cell>
          <cell r="AH577">
            <v>0</v>
          </cell>
          <cell r="AJ577">
            <v>0</v>
          </cell>
        </row>
        <row r="578">
          <cell r="A578" t="str">
            <v>SCI VIVIER MERLE STE 5154BUDGET 2016</v>
          </cell>
          <cell r="B578" t="str">
            <v>SCI VIVIER MERLE STE 5154</v>
          </cell>
          <cell r="C578" t="str">
            <v>BUDGET 2016</v>
          </cell>
          <cell r="D578">
            <v>0</v>
          </cell>
          <cell r="E578">
            <v>0</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D578">
            <v>0</v>
          </cell>
          <cell r="AE578">
            <v>0</v>
          </cell>
          <cell r="AG578">
            <v>0</v>
          </cell>
          <cell r="AH578">
            <v>0</v>
          </cell>
          <cell r="AJ578">
            <v>0</v>
          </cell>
        </row>
        <row r="579">
          <cell r="A579" t="str">
            <v>SCI VIVIER MERLE STE 5154BUDGET 2017</v>
          </cell>
          <cell r="B579" t="str">
            <v>SCI VIVIER MERLE STE 5154</v>
          </cell>
          <cell r="C579" t="str">
            <v>BUDGET 2017</v>
          </cell>
          <cell r="D579">
            <v>0</v>
          </cell>
          <cell r="E579">
            <v>0</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D579">
            <v>0</v>
          </cell>
          <cell r="AE579">
            <v>0</v>
          </cell>
          <cell r="AG579">
            <v>0</v>
          </cell>
          <cell r="AH579">
            <v>0</v>
          </cell>
          <cell r="AJ579">
            <v>0</v>
          </cell>
        </row>
      </sheetData>
      <sheetData sheetId="9"/>
      <sheetData sheetId="10"/>
      <sheetData sheetId="1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EL 2003 - BUDGET 2003"/>
      <sheetName val="MASSE SAL. 2003"/>
      <sheetName val="EFF. MOY. 2003"/>
      <sheetName val="EFF. FIN MOIS 2003"/>
      <sheetName val="VENTIL. MASSAI"/>
      <sheetName val="IND. REEL 2003"/>
      <sheetName val="IND. BUD. 2003"/>
      <sheetName val="DONNEES REEL 2003"/>
      <sheetName val="DONNEES BUDGET 2003"/>
    </sheetNames>
    <sheetDataSet>
      <sheetData sheetId="0"/>
      <sheetData sheetId="1"/>
      <sheetData sheetId="2"/>
      <sheetData sheetId="3"/>
      <sheetData sheetId="4"/>
      <sheetData sheetId="5" refreshError="1"/>
      <sheetData sheetId="6" refreshError="1">
        <row r="26">
          <cell r="C26" t="str">
            <v>EN €</v>
          </cell>
          <cell r="D26">
            <v>37622</v>
          </cell>
          <cell r="E26">
            <v>37653</v>
          </cell>
          <cell r="F26">
            <v>37681</v>
          </cell>
          <cell r="G26">
            <v>37712</v>
          </cell>
          <cell r="H26">
            <v>37742</v>
          </cell>
          <cell r="I26">
            <v>37773</v>
          </cell>
          <cell r="J26">
            <v>37803</v>
          </cell>
          <cell r="K26">
            <v>37834</v>
          </cell>
          <cell r="L26">
            <v>37865</v>
          </cell>
          <cell r="M26">
            <v>37895</v>
          </cell>
          <cell r="N26">
            <v>37926</v>
          </cell>
          <cell r="O26">
            <v>37956</v>
          </cell>
        </row>
        <row r="27">
          <cell r="B27" t="str">
            <v>GIE GLOBALINDEMN.</v>
          </cell>
          <cell r="D27">
            <v>0</v>
          </cell>
          <cell r="E27">
            <v>0</v>
          </cell>
          <cell r="F27">
            <v>0</v>
          </cell>
          <cell r="G27">
            <v>0</v>
          </cell>
          <cell r="H27">
            <v>0</v>
          </cell>
          <cell r="I27">
            <v>0</v>
          </cell>
          <cell r="J27">
            <v>0</v>
          </cell>
          <cell r="K27">
            <v>0</v>
          </cell>
          <cell r="L27">
            <v>0</v>
          </cell>
          <cell r="M27">
            <v>0</v>
          </cell>
          <cell r="N27">
            <v>0</v>
          </cell>
          <cell r="O27">
            <v>0</v>
          </cell>
        </row>
        <row r="28">
          <cell r="B28" t="str">
            <v>GIE INFORMATIQUEINDEMN.</v>
          </cell>
          <cell r="D28">
            <v>0</v>
          </cell>
          <cell r="E28">
            <v>3500</v>
          </cell>
          <cell r="F28">
            <v>3500</v>
          </cell>
          <cell r="G28">
            <v>3500</v>
          </cell>
          <cell r="H28">
            <v>3500</v>
          </cell>
          <cell r="I28">
            <v>3500</v>
          </cell>
          <cell r="J28">
            <v>3500</v>
          </cell>
          <cell r="K28">
            <v>3500</v>
          </cell>
          <cell r="L28">
            <v>3500</v>
          </cell>
          <cell r="M28">
            <v>3500</v>
          </cell>
          <cell r="N28">
            <v>3500</v>
          </cell>
          <cell r="O28">
            <v>3500</v>
          </cell>
        </row>
        <row r="29">
          <cell r="B29" t="str">
            <v>LA PARISIENNEINDEMN.</v>
          </cell>
          <cell r="D29">
            <v>0</v>
          </cell>
          <cell r="E29">
            <v>0</v>
          </cell>
          <cell r="F29">
            <v>0</v>
          </cell>
          <cell r="G29">
            <v>0</v>
          </cell>
          <cell r="H29">
            <v>0</v>
          </cell>
          <cell r="I29">
            <v>0</v>
          </cell>
          <cell r="J29">
            <v>0</v>
          </cell>
          <cell r="K29">
            <v>0</v>
          </cell>
          <cell r="L29">
            <v>0</v>
          </cell>
          <cell r="M29">
            <v>0</v>
          </cell>
          <cell r="N29">
            <v>0</v>
          </cell>
          <cell r="O29">
            <v>0</v>
          </cell>
        </row>
        <row r="30">
          <cell r="B30" t="str">
            <v>MASSAIINDEMN.</v>
          </cell>
          <cell r="D30">
            <v>10755.56</v>
          </cell>
          <cell r="E30">
            <v>10755.56</v>
          </cell>
          <cell r="F30">
            <v>18486.919999999998</v>
          </cell>
          <cell r="G30">
            <v>18486.919999999998</v>
          </cell>
          <cell r="H30">
            <v>18486.919999999998</v>
          </cell>
          <cell r="I30">
            <v>18486.919999999998</v>
          </cell>
          <cell r="J30">
            <v>18486.919999999998</v>
          </cell>
          <cell r="K30">
            <v>18486.919999999998</v>
          </cell>
          <cell r="L30">
            <v>18486.919999999998</v>
          </cell>
          <cell r="M30">
            <v>18486.919999999998</v>
          </cell>
          <cell r="N30">
            <v>18486.919999999998</v>
          </cell>
          <cell r="O30">
            <v>18486.919999999998</v>
          </cell>
        </row>
        <row r="31">
          <cell r="B31" t="str">
            <v>PROTEGYS NETWORKINDEMN.</v>
          </cell>
          <cell r="D31">
            <v>0</v>
          </cell>
          <cell r="E31">
            <v>0</v>
          </cell>
          <cell r="F31">
            <v>0</v>
          </cell>
          <cell r="G31">
            <v>0</v>
          </cell>
          <cell r="H31">
            <v>0</v>
          </cell>
          <cell r="I31">
            <v>0</v>
          </cell>
          <cell r="J31">
            <v>0</v>
          </cell>
          <cell r="K31">
            <v>0</v>
          </cell>
          <cell r="L31">
            <v>0</v>
          </cell>
          <cell r="M31">
            <v>0</v>
          </cell>
          <cell r="N31">
            <v>0</v>
          </cell>
          <cell r="O31">
            <v>0</v>
          </cell>
        </row>
      </sheetData>
      <sheetData sheetId="7" refreshError="1">
        <row r="1">
          <cell r="A1" t="str">
            <v>EFFECTIFS MOYENS</v>
          </cell>
          <cell r="B1" t="str">
            <v>MOIS1</v>
          </cell>
          <cell r="C1" t="str">
            <v>MOIS2</v>
          </cell>
          <cell r="D1" t="str">
            <v>MOIS3</v>
          </cell>
          <cell r="E1" t="str">
            <v>MOIS4</v>
          </cell>
          <cell r="F1" t="str">
            <v>MOIS5</v>
          </cell>
          <cell r="G1" t="str">
            <v>MOIS6</v>
          </cell>
          <cell r="H1" t="str">
            <v>MOIS7</v>
          </cell>
          <cell r="I1" t="str">
            <v>MOIS8</v>
          </cell>
          <cell r="J1" t="str">
            <v>MOIS9</v>
          </cell>
          <cell r="K1" t="str">
            <v>MOIS10</v>
          </cell>
          <cell r="L1" t="str">
            <v>MOIS11</v>
          </cell>
          <cell r="M1" t="str">
            <v>MOIS12</v>
          </cell>
        </row>
        <row r="2">
          <cell r="A2" t="str">
            <v>SOCIETES</v>
          </cell>
          <cell r="B2">
            <v>37622</v>
          </cell>
          <cell r="C2">
            <v>37653</v>
          </cell>
          <cell r="D2">
            <v>37681</v>
          </cell>
          <cell r="E2">
            <v>37712</v>
          </cell>
          <cell r="F2">
            <v>37742</v>
          </cell>
          <cell r="G2">
            <v>37773</v>
          </cell>
          <cell r="H2">
            <v>37803</v>
          </cell>
          <cell r="I2">
            <v>37834</v>
          </cell>
          <cell r="J2">
            <v>37865</v>
          </cell>
          <cell r="K2">
            <v>37895</v>
          </cell>
          <cell r="L2">
            <v>37926</v>
          </cell>
          <cell r="M2">
            <v>37956</v>
          </cell>
        </row>
        <row r="3">
          <cell r="A3" t="str">
            <v>GIE GLOBALEFFECTIFS MOYENS</v>
          </cell>
          <cell r="B3">
            <v>14.57414210816777</v>
          </cell>
          <cell r="C3">
            <v>13.661431573279881</v>
          </cell>
          <cell r="D3">
            <v>13.657938128763552</v>
          </cell>
          <cell r="E3">
            <v>14.174420729816749</v>
          </cell>
          <cell r="F3">
            <v>14.532914067297105</v>
          </cell>
          <cell r="G3">
            <v>14.741004548354653</v>
          </cell>
          <cell r="H3">
            <v>12.63514675573256</v>
          </cell>
          <cell r="I3">
            <v>11.055753411265991</v>
          </cell>
          <cell r="J3">
            <v>9.8273363655697672</v>
          </cell>
          <cell r="K3">
            <v>8.8446027290127915</v>
          </cell>
          <cell r="L3">
            <v>8.0405479354661722</v>
          </cell>
          <cell r="M3">
            <v>7.3705022741773263</v>
          </cell>
        </row>
        <row r="4">
          <cell r="A4" t="str">
            <v>GIE INFORMATIQUEEFFECTIFS MOYENS</v>
          </cell>
          <cell r="B4">
            <v>6.6046511627906979</v>
          </cell>
          <cell r="C4">
            <v>6.6046511627906979</v>
          </cell>
          <cell r="D4">
            <v>6.4031007751937983</v>
          </cell>
          <cell r="E4">
            <v>6.3023255813953485</v>
          </cell>
          <cell r="F4">
            <v>6.2418604651162788</v>
          </cell>
          <cell r="G4">
            <v>6.2015503875968996</v>
          </cell>
          <cell r="H4">
            <v>5.3156146179401986</v>
          </cell>
          <cell r="I4">
            <v>4.6511627906976747</v>
          </cell>
          <cell r="J4">
            <v>4.1343669250645991</v>
          </cell>
          <cell r="K4">
            <v>3.7209302325581395</v>
          </cell>
          <cell r="L4">
            <v>3.3826638477801265</v>
          </cell>
          <cell r="M4">
            <v>3.1007751937984498</v>
          </cell>
        </row>
        <row r="5">
          <cell r="A5" t="str">
            <v>LA PARISIENNEEFFECTIFS MOYENS</v>
          </cell>
          <cell r="B5">
            <v>17</v>
          </cell>
          <cell r="C5">
            <v>17</v>
          </cell>
          <cell r="D5">
            <v>17</v>
          </cell>
          <cell r="E5">
            <v>17</v>
          </cell>
          <cell r="F5">
            <v>16.972185430463576</v>
          </cell>
          <cell r="G5">
            <v>16.976821192052981</v>
          </cell>
          <cell r="H5">
            <v>14.551561021759698</v>
          </cell>
          <cell r="I5">
            <v>12.732615894039736</v>
          </cell>
          <cell r="J5">
            <v>11.317880794701985</v>
          </cell>
          <cell r="K5">
            <v>10.186092715231785</v>
          </cell>
          <cell r="L5">
            <v>9.2600842865743491</v>
          </cell>
          <cell r="M5">
            <v>8.4884105960264904</v>
          </cell>
        </row>
        <row r="6">
          <cell r="A6" t="str">
            <v>MASSAIEFFECTIFS MOYENS</v>
          </cell>
          <cell r="B6">
            <v>57.592683279575134</v>
          </cell>
          <cell r="C6">
            <v>57.054671918040896</v>
          </cell>
          <cell r="D6">
            <v>55.467663495223896</v>
          </cell>
          <cell r="E6">
            <v>54.872789307834559</v>
          </cell>
          <cell r="F6">
            <v>54.127856680887518</v>
          </cell>
          <cell r="G6">
            <v>53.605126653095532</v>
          </cell>
          <cell r="H6">
            <v>45.947251416939032</v>
          </cell>
          <cell r="I6">
            <v>40.203844989821654</v>
          </cell>
          <cell r="J6">
            <v>35.736751102063693</v>
          </cell>
          <cell r="K6">
            <v>32.163075991857319</v>
          </cell>
          <cell r="L6">
            <v>29.23915999259756</v>
          </cell>
          <cell r="M6">
            <v>26.802563326547766</v>
          </cell>
        </row>
        <row r="7">
          <cell r="A7" t="str">
            <v>PROTEGYS NETWORKEFFECTIFS MOYENS</v>
          </cell>
          <cell r="B7">
            <v>9.7682119205298008</v>
          </cell>
          <cell r="C7">
            <v>9.7210368864815404</v>
          </cell>
          <cell r="D7">
            <v>9.5063898447815198</v>
          </cell>
          <cell r="E7">
            <v>9.2413724762701825</v>
          </cell>
          <cell r="F7">
            <v>9.0456592055059417</v>
          </cell>
          <cell r="G7">
            <v>8.9631728300082116</v>
          </cell>
          <cell r="H7">
            <v>7.6827195685784675</v>
          </cell>
          <cell r="I7">
            <v>6.7223796225061596</v>
          </cell>
          <cell r="J7">
            <v>5.9754485533388086</v>
          </cell>
          <cell r="K7">
            <v>5.3779036980049275</v>
          </cell>
          <cell r="L7">
            <v>4.8890033618226605</v>
          </cell>
          <cell r="M7">
            <v>4.4815864150041058</v>
          </cell>
        </row>
        <row r="8">
          <cell r="B8">
            <v>105.53968847106341</v>
          </cell>
          <cell r="C8">
            <v>104.04179154059302</v>
          </cell>
          <cell r="D8">
            <v>102.03509224396277</v>
          </cell>
          <cell r="E8">
            <v>101.59090809531685</v>
          </cell>
          <cell r="F8">
            <v>100.92047584927042</v>
          </cell>
          <cell r="G8">
            <v>100.48767561110827</v>
          </cell>
          <cell r="H8">
            <v>86.132293380949946</v>
          </cell>
          <cell r="I8">
            <v>75.365756708331205</v>
          </cell>
          <cell r="J8">
            <v>66.991783740738853</v>
          </cell>
          <cell r="K8">
            <v>60.292605366664965</v>
          </cell>
          <cell r="L8">
            <v>54.811459424240866</v>
          </cell>
          <cell r="M8">
            <v>50.243837805554136</v>
          </cell>
        </row>
        <row r="10">
          <cell r="A10" t="str">
            <v>MASSE SALARIALE</v>
          </cell>
          <cell r="B10" t="str">
            <v>MOIS1</v>
          </cell>
          <cell r="C10" t="str">
            <v>MOIS2</v>
          </cell>
          <cell r="D10" t="str">
            <v>MOIS3</v>
          </cell>
          <cell r="E10" t="str">
            <v>MOIS4</v>
          </cell>
          <cell r="F10" t="str">
            <v>MOIS5</v>
          </cell>
          <cell r="G10" t="str">
            <v>MOIS6</v>
          </cell>
          <cell r="H10" t="str">
            <v>MOIS7</v>
          </cell>
          <cell r="I10" t="str">
            <v>MOIS8</v>
          </cell>
          <cell r="J10" t="str">
            <v>MOIS9</v>
          </cell>
          <cell r="K10" t="str">
            <v>MOIS10</v>
          </cell>
          <cell r="L10" t="str">
            <v>MOIS11</v>
          </cell>
          <cell r="M10" t="str">
            <v>MOIS12</v>
          </cell>
        </row>
        <row r="11">
          <cell r="A11" t="str">
            <v>SOCIETES</v>
          </cell>
          <cell r="B11">
            <v>37622</v>
          </cell>
          <cell r="C11">
            <v>37653</v>
          </cell>
          <cell r="D11">
            <v>37681</v>
          </cell>
          <cell r="E11">
            <v>37712</v>
          </cell>
          <cell r="F11">
            <v>37742</v>
          </cell>
          <cell r="G11">
            <v>37773</v>
          </cell>
          <cell r="H11">
            <v>37803</v>
          </cell>
          <cell r="I11">
            <v>37834</v>
          </cell>
          <cell r="J11">
            <v>37865</v>
          </cell>
          <cell r="K11">
            <v>37895</v>
          </cell>
          <cell r="L11">
            <v>37926</v>
          </cell>
          <cell r="M11">
            <v>37956</v>
          </cell>
        </row>
        <row r="12">
          <cell r="A12" t="str">
            <v>GIE GLOBALMASSE SALARIALE</v>
          </cell>
          <cell r="B12">
            <v>132245.81</v>
          </cell>
          <cell r="C12">
            <v>257598.03999999998</v>
          </cell>
          <cell r="D12">
            <v>385312.36</v>
          </cell>
          <cell r="E12">
            <v>518580.43</v>
          </cell>
          <cell r="F12">
            <v>657325.63</v>
          </cell>
          <cell r="G12">
            <v>792805.82000000007</v>
          </cell>
          <cell r="H12">
            <v>792805.82000000007</v>
          </cell>
          <cell r="I12">
            <v>792805.82000000007</v>
          </cell>
          <cell r="J12">
            <v>792805.82000000007</v>
          </cell>
          <cell r="K12">
            <v>792805.82000000007</v>
          </cell>
          <cell r="L12">
            <v>792805.82000000007</v>
          </cell>
          <cell r="M12">
            <v>792805.82000000007</v>
          </cell>
        </row>
        <row r="13">
          <cell r="A13" t="str">
            <v>GIE INFORMATIQUEMASSE SALARIALE</v>
          </cell>
          <cell r="B13">
            <v>40727.14</v>
          </cell>
          <cell r="C13">
            <v>72964.52</v>
          </cell>
          <cell r="D13">
            <v>105147.66</v>
          </cell>
          <cell r="E13">
            <v>137574.70000000001</v>
          </cell>
          <cell r="F13">
            <v>169612.19</v>
          </cell>
          <cell r="G13">
            <v>201269.92</v>
          </cell>
          <cell r="H13">
            <v>201269.92</v>
          </cell>
          <cell r="I13">
            <v>201269.92</v>
          </cell>
          <cell r="J13">
            <v>201269.92</v>
          </cell>
          <cell r="K13">
            <v>201269.92</v>
          </cell>
          <cell r="L13">
            <v>201269.92</v>
          </cell>
          <cell r="M13">
            <v>201269.92</v>
          </cell>
        </row>
        <row r="14">
          <cell r="A14" t="str">
            <v>LA PARISIENNEMASSE SALARIALE</v>
          </cell>
          <cell r="B14">
            <v>91793.66706456602</v>
          </cell>
          <cell r="C14">
            <v>178839.3013434328</v>
          </cell>
          <cell r="D14">
            <v>270618.24928767257</v>
          </cell>
          <cell r="E14">
            <v>407483.63472624996</v>
          </cell>
          <cell r="F14">
            <v>529040.09620114369</v>
          </cell>
          <cell r="G14">
            <v>691802.45273764583</v>
          </cell>
          <cell r="H14">
            <v>691802.45273764583</v>
          </cell>
          <cell r="I14">
            <v>691802.45273764583</v>
          </cell>
          <cell r="J14">
            <v>691802.45273764583</v>
          </cell>
          <cell r="K14">
            <v>691802.45273764583</v>
          </cell>
          <cell r="L14">
            <v>691802.45273764583</v>
          </cell>
          <cell r="M14">
            <v>691802.45273764583</v>
          </cell>
        </row>
        <row r="15">
          <cell r="A15" t="str">
            <v>MASSAIMASSE SALARIALE</v>
          </cell>
          <cell r="B15">
            <v>200294.83293543404</v>
          </cell>
          <cell r="C15">
            <v>390647.49865656724</v>
          </cell>
          <cell r="D15">
            <v>559341.92071232758</v>
          </cell>
          <cell r="E15">
            <v>752615.45527375012</v>
          </cell>
          <cell r="F15">
            <v>931008.6237988564</v>
          </cell>
          <cell r="G15">
            <v>1123849.9572623542</v>
          </cell>
          <cell r="H15">
            <v>1123849.9572623542</v>
          </cell>
          <cell r="I15">
            <v>1123849.9572623542</v>
          </cell>
          <cell r="J15">
            <v>1123849.9572623542</v>
          </cell>
          <cell r="K15">
            <v>1123849.9572623542</v>
          </cell>
          <cell r="L15">
            <v>1123849.9572623542</v>
          </cell>
          <cell r="M15">
            <v>1123849.9572623542</v>
          </cell>
        </row>
        <row r="16">
          <cell r="A16" t="str">
            <v>PROTEGYS NETWORKMASSE SALARIALE</v>
          </cell>
          <cell r="B16">
            <v>43779.5</v>
          </cell>
          <cell r="C16">
            <v>87590.399999999994</v>
          </cell>
          <cell r="D16">
            <v>129638.31</v>
          </cell>
          <cell r="E16">
            <v>169358.89</v>
          </cell>
          <cell r="F16">
            <v>206015.84000000003</v>
          </cell>
          <cell r="G16">
            <v>244118.97000000003</v>
          </cell>
          <cell r="H16">
            <v>244118.97000000003</v>
          </cell>
          <cell r="I16">
            <v>244118.97000000003</v>
          </cell>
          <cell r="J16">
            <v>244118.97000000003</v>
          </cell>
          <cell r="K16">
            <v>244118.97000000003</v>
          </cell>
          <cell r="L16">
            <v>244118.97000000003</v>
          </cell>
          <cell r="M16">
            <v>244118.97000000003</v>
          </cell>
        </row>
        <row r="17">
          <cell r="A17" t="str">
            <v>TOTAL</v>
          </cell>
          <cell r="B17">
            <v>508840.95000000007</v>
          </cell>
          <cell r="C17">
            <v>987639.76000000013</v>
          </cell>
          <cell r="D17">
            <v>1450058.5000000002</v>
          </cell>
          <cell r="E17">
            <v>1985613.1100000003</v>
          </cell>
          <cell r="F17">
            <v>2493002.38</v>
          </cell>
          <cell r="G17">
            <v>3053847.1200000006</v>
          </cell>
          <cell r="H17">
            <v>3053847.1200000006</v>
          </cell>
          <cell r="I17">
            <v>3053847.1200000006</v>
          </cell>
          <cell r="J17">
            <v>3053847.1200000006</v>
          </cell>
          <cell r="K17">
            <v>3053847.1200000006</v>
          </cell>
          <cell r="L17">
            <v>3053847.1200000006</v>
          </cell>
          <cell r="M17">
            <v>3053847.1200000006</v>
          </cell>
        </row>
      </sheetData>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sheetName val="Data"/>
      <sheetName val="Trimestral"/>
      <sheetName val="10 yr"/>
      <sheetName val="financi"/>
      <sheetName val="Sección"/>
      <sheetName val="Assump"/>
      <sheetName val="Superf"/>
      <sheetName val="Grafico"/>
      <sheetName val="Datos Grafico"/>
      <sheetName val="analisis"/>
      <sheetName val="Módulo1"/>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Roll"/>
      <sheetName val="Botanic Building"/>
    </sheetNames>
    <sheetDataSet>
      <sheetData sheetId="0" refreshError="1"/>
      <sheetData sheetId="1" refreshError="1">
        <row r="4">
          <cell r="E4">
            <v>39417</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des actifs"/>
      <sheetName val="Feuil1"/>
    </sheetNames>
    <sheetDataSet>
      <sheetData sheetId="0">
        <row r="2">
          <cell r="K2">
            <v>0.3</v>
          </cell>
        </row>
        <row r="3">
          <cell r="K3">
            <v>0.48</v>
          </cell>
        </row>
        <row r="4">
          <cell r="K4">
            <v>0.49</v>
          </cell>
        </row>
        <row r="5">
          <cell r="K5">
            <v>0.23</v>
          </cell>
        </row>
        <row r="6">
          <cell r="K6">
            <v>0.49</v>
          </cell>
        </row>
        <row r="7">
          <cell r="K7">
            <v>0.35</v>
          </cell>
        </row>
        <row r="8">
          <cell r="K8">
            <v>0.35</v>
          </cell>
        </row>
        <row r="9">
          <cell r="K9">
            <v>0.45</v>
          </cell>
        </row>
        <row r="10">
          <cell r="K10">
            <v>0.38</v>
          </cell>
        </row>
        <row r="11">
          <cell r="K11">
            <v>0.38</v>
          </cell>
        </row>
        <row r="12">
          <cell r="K12">
            <v>0.38</v>
          </cell>
        </row>
        <row r="13">
          <cell r="K13">
            <v>0.41</v>
          </cell>
        </row>
        <row r="14">
          <cell r="K14">
            <v>0.49</v>
          </cell>
        </row>
        <row r="15">
          <cell r="K15">
            <v>0.4</v>
          </cell>
        </row>
        <row r="16">
          <cell r="K16">
            <v>0.4</v>
          </cell>
        </row>
        <row r="17">
          <cell r="K17"/>
        </row>
        <row r="18">
          <cell r="K18">
            <v>0.4</v>
          </cell>
        </row>
        <row r="19">
          <cell r="K19"/>
        </row>
      </sheetData>
      <sheetData sheetId="1">
        <row r="2">
          <cell r="A2" t="str">
            <v>Immobilier</v>
          </cell>
          <cell r="B2" t="str">
            <v>Construction neuve</v>
          </cell>
          <cell r="C2" t="str">
            <v>Tertiaire</v>
          </cell>
        </row>
        <row r="3">
          <cell r="A3" t="str">
            <v>Réhabilitation de sites</v>
          </cell>
          <cell r="B3" t="str">
            <v>Dépollution des sols</v>
          </cell>
          <cell r="C3" t="str">
            <v>Sanitaire et social</v>
          </cell>
        </row>
        <row r="4">
          <cell r="A4" t="str">
            <v>Infrastructures de production d'énergie</v>
          </cell>
          <cell r="B4" t="str">
            <v>Réhabilitation lourde</v>
          </cell>
          <cell r="C4" t="str">
            <v>Commercial</v>
          </cell>
        </row>
        <row r="5">
          <cell r="B5" t="str">
            <v>Production de chaleur</v>
          </cell>
          <cell r="C5" t="str">
            <v>loisir</v>
          </cell>
        </row>
        <row r="6">
          <cell r="B6" t="str">
            <v>Production d'électricité</v>
          </cell>
          <cell r="C6" t="str">
            <v>Tout type de sites</v>
          </cell>
        </row>
        <row r="7">
          <cell r="C7" t="str">
            <v>Logements</v>
          </cell>
        </row>
        <row r="8">
          <cell r="C8" t="str">
            <v>Ensemble hôtelier</v>
          </cell>
        </row>
        <row r="9">
          <cell r="C9" t="str">
            <v>Biomasse</v>
          </cell>
        </row>
        <row r="10">
          <cell r="C10" t="str">
            <v>Eolien</v>
          </cell>
        </row>
        <row r="11">
          <cell r="C11" t="str">
            <v>Solaire photovoltaique</v>
          </cell>
        </row>
        <row r="12">
          <cell r="C12" t="str">
            <v>Solaire thermodynamique</v>
          </cell>
        </row>
        <row r="13">
          <cell r="C13" t="str">
            <v>Géothermie</v>
          </cell>
        </row>
        <row r="14">
          <cell r="C14" t="str">
            <v>Micro hydraulique</v>
          </cell>
        </row>
        <row r="15">
          <cell r="C15" t="str">
            <v>energies marines</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n haussmannien"/>
      <sheetName val="amorts go"/>
      <sheetName val="amorts go Compl"/>
      <sheetName val="amorts facade"/>
      <sheetName val="amorts agct"/>
      <sheetName val="amorts igt"/>
    </sheetNames>
    <sheetDataSet>
      <sheetData sheetId="0" refreshError="1"/>
      <sheetData sheetId="1" refreshError="1"/>
      <sheetData sheetId="2" refreshError="1">
        <row r="6">
          <cell r="C6">
            <v>60</v>
          </cell>
        </row>
      </sheetData>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
      <sheetName val="Ass"/>
      <sheetName val="Ten"/>
      <sheetName val="Cash"/>
      <sheetName val="IRR Matrix"/>
      <sheetName val="Debt"/>
    </sheetNames>
    <sheetDataSet>
      <sheetData sheetId="0" refreshError="1"/>
      <sheetData sheetId="1">
        <row r="9">
          <cell r="E9">
            <v>230</v>
          </cell>
        </row>
      </sheetData>
      <sheetData sheetId="2">
        <row r="2">
          <cell r="A2" t="str">
            <v>Tenant</v>
          </cell>
          <cell r="B2" t="str">
            <v xml:space="preserve">Gross </v>
          </cell>
          <cell r="C2" t="str">
            <v>Weighted</v>
          </cell>
          <cell r="D2" t="str">
            <v>Weighted</v>
          </cell>
          <cell r="E2" t="str">
            <v>Passing rent</v>
          </cell>
          <cell r="G2" t="str">
            <v>Lease</v>
          </cell>
          <cell r="H2" t="str">
            <v>Renewal</v>
          </cell>
          <cell r="I2" t="str">
            <v>Term</v>
          </cell>
          <cell r="J2" t="str">
            <v>ISTAT</v>
          </cell>
          <cell r="K2" t="str">
            <v>Market Rent</v>
          </cell>
        </row>
        <row r="3">
          <cell r="B3" t="str">
            <v>m²</v>
          </cell>
          <cell r="C3" t="str">
            <v>%</v>
          </cell>
          <cell r="D3" t="str">
            <v>m²</v>
          </cell>
          <cell r="E3" t="str">
            <v>TOT. Euro</v>
          </cell>
          <cell r="F3" t="str">
            <v>Euro / m2</v>
          </cell>
          <cell r="G3" t="str">
            <v>Start</v>
          </cell>
          <cell r="H3" t="str">
            <v>to market</v>
          </cell>
          <cell r="I3" t="str">
            <v>(Years)</v>
          </cell>
          <cell r="K3" t="str">
            <v>Euro/sqm or space</v>
          </cell>
          <cell r="M3" t="str">
            <v>Euro.mn</v>
          </cell>
          <cell r="N3">
            <v>37987</v>
          </cell>
          <cell r="O3">
            <v>38353</v>
          </cell>
          <cell r="AX3">
            <v>38718</v>
          </cell>
          <cell r="AY3">
            <v>39083</v>
          </cell>
          <cell r="AZ3">
            <v>39448</v>
          </cell>
          <cell r="BA3">
            <v>39814</v>
          </cell>
          <cell r="BB3">
            <v>40179</v>
          </cell>
          <cell r="BC3">
            <v>40544</v>
          </cell>
          <cell r="BD3">
            <v>40909</v>
          </cell>
          <cell r="BE3">
            <v>41275</v>
          </cell>
          <cell r="BF3">
            <v>41640</v>
          </cell>
          <cell r="BG3">
            <v>42005</v>
          </cell>
          <cell r="BH3">
            <v>42370</v>
          </cell>
          <cell r="BI3">
            <v>42736</v>
          </cell>
          <cell r="BJ3">
            <v>43101</v>
          </cell>
          <cell r="BK3">
            <v>43466</v>
          </cell>
          <cell r="BL3">
            <v>43831</v>
          </cell>
        </row>
        <row r="4">
          <cell r="A4" t="str">
            <v>Enel.it S.p.A.</v>
          </cell>
          <cell r="B4">
            <v>14108.02390500498</v>
          </cell>
          <cell r="C4">
            <v>0.80815564183965916</v>
          </cell>
          <cell r="D4">
            <v>11401.479114038555</v>
          </cell>
          <cell r="E4">
            <v>2718139.96</v>
          </cell>
          <cell r="F4">
            <v>238.40239786548176</v>
          </cell>
          <cell r="H4">
            <v>40179</v>
          </cell>
          <cell r="I4">
            <v>110.00410677618069</v>
          </cell>
          <cell r="J4">
            <v>0.75</v>
          </cell>
          <cell r="L4">
            <v>230</v>
          </cell>
          <cell r="M4">
            <v>2622340.1962288679</v>
          </cell>
          <cell r="N4">
            <v>2718139.96</v>
          </cell>
          <cell r="O4">
            <v>2718139.96</v>
          </cell>
          <cell r="AX4">
            <v>2841832.3165547499</v>
          </cell>
          <cell r="AY4">
            <v>2905773.5436772318</v>
          </cell>
          <cell r="AZ4">
            <v>2971153.4484099695</v>
          </cell>
          <cell r="BA4">
            <v>3038004.4009991935</v>
          </cell>
          <cell r="BB4">
            <v>3131211.3335873885</v>
          </cell>
          <cell r="BC4">
            <v>3201663.5885931049</v>
          </cell>
          <cell r="BD4">
            <v>3273701.0193364494</v>
          </cell>
          <cell r="BE4">
            <v>3347359.2922715195</v>
          </cell>
          <cell r="BF4">
            <v>3422674.8763476284</v>
          </cell>
          <cell r="BG4">
            <v>3499685.0610654498</v>
          </cell>
          <cell r="BH4">
            <v>3578427.9749394222</v>
          </cell>
          <cell r="BI4">
            <v>3658942.6043755589</v>
          </cell>
          <cell r="BJ4">
            <v>3741268.8129740087</v>
          </cell>
          <cell r="BK4">
            <v>3825447.3612659238</v>
          </cell>
          <cell r="BL4">
            <v>3911519.9268944068</v>
          </cell>
        </row>
        <row r="5">
          <cell r="A5" t="str">
            <v>Struttura telecomunicazioni di Enel S.p.A.</v>
          </cell>
          <cell r="B5">
            <v>264.0845128859562</v>
          </cell>
          <cell r="C5">
            <v>0.92763630064716684</v>
          </cell>
          <cell r="D5">
            <v>244.97438059173749</v>
          </cell>
          <cell r="E5">
            <v>0</v>
          </cell>
          <cell r="F5">
            <v>0</v>
          </cell>
          <cell r="H5">
            <v>40179</v>
          </cell>
          <cell r="I5">
            <v>110.00410677618069</v>
          </cell>
          <cell r="J5">
            <v>0.75</v>
          </cell>
          <cell r="L5">
            <v>230</v>
          </cell>
          <cell r="M5">
            <v>56344.107536099618</v>
          </cell>
          <cell r="N5">
            <v>0</v>
          </cell>
          <cell r="O5">
            <v>0</v>
          </cell>
          <cell r="AX5">
            <v>0</v>
          </cell>
          <cell r="AY5">
            <v>0</v>
          </cell>
          <cell r="AZ5">
            <v>0</v>
          </cell>
          <cell r="BA5">
            <v>0</v>
          </cell>
          <cell r="BB5">
            <v>67277.81099935669</v>
          </cell>
          <cell r="BC5">
            <v>68791.561746842213</v>
          </cell>
          <cell r="BD5">
            <v>70339.371886146168</v>
          </cell>
          <cell r="BE5">
            <v>71922.007753584447</v>
          </cell>
          <cell r="BF5">
            <v>73540.252928040092</v>
          </cell>
          <cell r="BG5">
            <v>75194.908618920992</v>
          </cell>
          <cell r="BH5">
            <v>76886.794062846719</v>
          </cell>
          <cell r="BI5">
            <v>78616.746929260771</v>
          </cell>
          <cell r="BJ5">
            <v>80385.623735169138</v>
          </cell>
          <cell r="BK5">
            <v>82194.300269210435</v>
          </cell>
          <cell r="BL5">
            <v>84043.672025267661</v>
          </cell>
        </row>
        <row r="6">
          <cell r="A6" t="str">
            <v>Unrented common areas</v>
          </cell>
          <cell r="B6">
            <v>8996.987538284362</v>
          </cell>
          <cell r="C6">
            <v>0.502753907310586</v>
          </cell>
          <cell r="D6">
            <v>4523.2706388971137</v>
          </cell>
          <cell r="E6">
            <v>0</v>
          </cell>
          <cell r="F6">
            <v>0</v>
          </cell>
          <cell r="H6">
            <v>40179</v>
          </cell>
          <cell r="I6">
            <v>110.00410677618069</v>
          </cell>
          <cell r="J6">
            <v>0.75</v>
          </cell>
          <cell r="L6">
            <v>230</v>
          </cell>
          <cell r="M6">
            <v>1040352.2469463361</v>
          </cell>
          <cell r="N6">
            <v>0</v>
          </cell>
          <cell r="O6">
            <v>0</v>
          </cell>
          <cell r="AX6">
            <v>0</v>
          </cell>
          <cell r="AY6">
            <v>0</v>
          </cell>
          <cell r="AZ6">
            <v>0</v>
          </cell>
          <cell r="BA6">
            <v>0</v>
          </cell>
          <cell r="BB6">
            <v>1242234.9896653781</v>
          </cell>
          <cell r="BC6">
            <v>1270185.2769328491</v>
          </cell>
          <cell r="BD6">
            <v>1298764.4456638382</v>
          </cell>
          <cell r="BE6">
            <v>1327986.6456912744</v>
          </cell>
          <cell r="BF6">
            <v>1357866.3452193281</v>
          </cell>
          <cell r="BG6">
            <v>1388418.3379867629</v>
          </cell>
          <cell r="BH6">
            <v>1419657.750591465</v>
          </cell>
          <cell r="BI6">
            <v>1451600.0499797729</v>
          </cell>
          <cell r="BJ6">
            <v>1484261.0511043177</v>
          </cell>
          <cell r="BK6">
            <v>1517656.9247541646</v>
          </cell>
          <cell r="BL6">
            <v>1551804.2055611333</v>
          </cell>
        </row>
        <row r="7">
          <cell r="A7" t="str">
            <v>Wind</v>
          </cell>
          <cell r="B7">
            <v>7260.8940438247009</v>
          </cell>
          <cell r="C7">
            <v>0.73543434654774087</v>
          </cell>
          <cell r="D7">
            <v>5339.9108664726027</v>
          </cell>
          <cell r="E7">
            <v>1600234.4109706644</v>
          </cell>
          <cell r="F7">
            <v>299.67436741649863</v>
          </cell>
          <cell r="H7">
            <v>40179</v>
          </cell>
          <cell r="I7">
            <v>110.00410677618069</v>
          </cell>
          <cell r="J7">
            <v>0.75</v>
          </cell>
          <cell r="L7">
            <v>230</v>
          </cell>
          <cell r="M7">
            <v>1228179.4992886987</v>
          </cell>
          <cell r="N7">
            <v>1600234.4109706644</v>
          </cell>
          <cell r="O7">
            <v>1600234.4109706644</v>
          </cell>
          <cell r="AX7">
            <v>1673055.0781348981</v>
          </cell>
          <cell r="AY7">
            <v>1710698.8173929334</v>
          </cell>
          <cell r="AZ7">
            <v>1749189.5407842742</v>
          </cell>
          <cell r="BA7">
            <v>1788546.3054519203</v>
          </cell>
          <cell r="BB7">
            <v>1466510.551675508</v>
          </cell>
          <cell r="BC7">
            <v>1499507.0390882068</v>
          </cell>
          <cell r="BD7">
            <v>1533245.9474676915</v>
          </cell>
          <cell r="BE7">
            <v>1567743.9812857145</v>
          </cell>
          <cell r="BF7">
            <v>1603018.2208646431</v>
          </cell>
          <cell r="BG7">
            <v>1639086.1308340975</v>
          </cell>
          <cell r="BH7">
            <v>1675965.5687778646</v>
          </cell>
          <cell r="BI7">
            <v>1713674.7940753666</v>
          </cell>
          <cell r="BJ7">
            <v>1752232.4769420624</v>
          </cell>
          <cell r="BK7">
            <v>1791657.7076732586</v>
          </cell>
          <cell r="BL7">
            <v>1831970.006095907</v>
          </cell>
        </row>
        <row r="8">
          <cell r="A8">
            <v>0</v>
          </cell>
          <cell r="B8">
            <v>0</v>
          </cell>
          <cell r="C8">
            <v>0</v>
          </cell>
          <cell r="D8">
            <v>0</v>
          </cell>
          <cell r="E8">
            <v>0</v>
          </cell>
          <cell r="F8" t="e">
            <v>#DIV/0!</v>
          </cell>
          <cell r="H8">
            <v>0</v>
          </cell>
          <cell r="I8">
            <v>0</v>
          </cell>
          <cell r="J8">
            <v>0.75</v>
          </cell>
          <cell r="L8">
            <v>230</v>
          </cell>
          <cell r="M8">
            <v>0</v>
          </cell>
          <cell r="N8">
            <v>0</v>
          </cell>
          <cell r="O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row>
        <row r="9">
          <cell r="A9">
            <v>0</v>
          </cell>
          <cell r="B9">
            <v>0</v>
          </cell>
          <cell r="C9">
            <v>0</v>
          </cell>
          <cell r="D9">
            <v>0</v>
          </cell>
          <cell r="E9">
            <v>0</v>
          </cell>
          <cell r="F9" t="e">
            <v>#DIV/0!</v>
          </cell>
          <cell r="H9">
            <v>0</v>
          </cell>
          <cell r="I9">
            <v>0</v>
          </cell>
          <cell r="J9">
            <v>0.75</v>
          </cell>
          <cell r="L9">
            <v>230</v>
          </cell>
          <cell r="M9">
            <v>0</v>
          </cell>
          <cell r="N9">
            <v>0</v>
          </cell>
          <cell r="O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row>
        <row r="10">
          <cell r="A10">
            <v>0</v>
          </cell>
          <cell r="B10">
            <v>0</v>
          </cell>
          <cell r="C10">
            <v>0</v>
          </cell>
          <cell r="D10">
            <v>0</v>
          </cell>
          <cell r="E10">
            <v>0</v>
          </cell>
          <cell r="F10" t="e">
            <v>#DIV/0!</v>
          </cell>
          <cell r="H10">
            <v>0</v>
          </cell>
          <cell r="I10">
            <v>0</v>
          </cell>
          <cell r="J10">
            <v>0.75</v>
          </cell>
          <cell r="L10">
            <v>230</v>
          </cell>
          <cell r="M10">
            <v>0</v>
          </cell>
          <cell r="N10">
            <v>0</v>
          </cell>
          <cell r="O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row>
        <row r="11">
          <cell r="A11">
            <v>0</v>
          </cell>
          <cell r="B11">
            <v>0</v>
          </cell>
          <cell r="C11">
            <v>0</v>
          </cell>
          <cell r="D11">
            <v>0</v>
          </cell>
          <cell r="E11">
            <v>0</v>
          </cell>
          <cell r="F11" t="e">
            <v>#DIV/0!</v>
          </cell>
          <cell r="H11">
            <v>0</v>
          </cell>
          <cell r="I11">
            <v>0</v>
          </cell>
          <cell r="J11">
            <v>0.75</v>
          </cell>
          <cell r="L11">
            <v>230</v>
          </cell>
          <cell r="M11">
            <v>0</v>
          </cell>
          <cell r="N11">
            <v>0</v>
          </cell>
          <cell r="O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row>
        <row r="12">
          <cell r="A12">
            <v>0</v>
          </cell>
          <cell r="B12">
            <v>0</v>
          </cell>
          <cell r="C12">
            <v>0</v>
          </cell>
          <cell r="D12">
            <v>0</v>
          </cell>
          <cell r="E12">
            <v>0</v>
          </cell>
          <cell r="F12" t="e">
            <v>#DIV/0!</v>
          </cell>
          <cell r="H12">
            <v>0</v>
          </cell>
          <cell r="I12">
            <v>0</v>
          </cell>
          <cell r="J12">
            <v>0.75</v>
          </cell>
          <cell r="L12">
            <v>230</v>
          </cell>
          <cell r="M12">
            <v>0</v>
          </cell>
          <cell r="N12">
            <v>0</v>
          </cell>
          <cell r="O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row>
        <row r="13">
          <cell r="I13">
            <v>0</v>
          </cell>
          <cell r="J13">
            <v>0.75</v>
          </cell>
          <cell r="L13">
            <v>230</v>
          </cell>
          <cell r="M13">
            <v>0</v>
          </cell>
          <cell r="N13">
            <v>0</v>
          </cell>
          <cell r="O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row>
        <row r="14">
          <cell r="I14">
            <v>0</v>
          </cell>
          <cell r="J14">
            <v>0.75</v>
          </cell>
          <cell r="L14">
            <v>230</v>
          </cell>
          <cell r="M14">
            <v>0</v>
          </cell>
          <cell r="N14">
            <v>0</v>
          </cell>
          <cell r="O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row>
        <row r="15">
          <cell r="I15">
            <v>0</v>
          </cell>
          <cell r="J15">
            <v>0.75</v>
          </cell>
          <cell r="L15">
            <v>230</v>
          </cell>
          <cell r="M15">
            <v>0</v>
          </cell>
          <cell r="N15">
            <v>0</v>
          </cell>
          <cell r="O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row>
        <row r="16">
          <cell r="I16">
            <v>0</v>
          </cell>
          <cell r="J16">
            <v>0.75</v>
          </cell>
          <cell r="L16">
            <v>230</v>
          </cell>
          <cell r="M16">
            <v>0</v>
          </cell>
          <cell r="N16">
            <v>0</v>
          </cell>
          <cell r="O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row>
        <row r="17">
          <cell r="I17">
            <v>0</v>
          </cell>
          <cell r="J17">
            <v>0.75</v>
          </cell>
          <cell r="L17">
            <v>230</v>
          </cell>
          <cell r="M17">
            <v>0</v>
          </cell>
          <cell r="N17">
            <v>0</v>
          </cell>
          <cell r="O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row>
        <row r="18">
          <cell r="I18">
            <v>0</v>
          </cell>
          <cell r="J18">
            <v>0.75</v>
          </cell>
          <cell r="L18">
            <v>230</v>
          </cell>
          <cell r="M18">
            <v>0</v>
          </cell>
          <cell r="N18">
            <v>0</v>
          </cell>
          <cell r="O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row>
        <row r="19">
          <cell r="I19">
            <v>0</v>
          </cell>
          <cell r="J19">
            <v>0.75</v>
          </cell>
          <cell r="L19">
            <v>230</v>
          </cell>
          <cell r="M19">
            <v>0</v>
          </cell>
          <cell r="N19">
            <v>0</v>
          </cell>
          <cell r="O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row>
        <row r="20">
          <cell r="I20">
            <v>0</v>
          </cell>
          <cell r="J20">
            <v>0.75</v>
          </cell>
          <cell r="L20">
            <v>230</v>
          </cell>
          <cell r="M20">
            <v>0</v>
          </cell>
          <cell r="N20">
            <v>0</v>
          </cell>
          <cell r="O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row>
        <row r="21">
          <cell r="I21">
            <v>0</v>
          </cell>
          <cell r="J21">
            <v>0.75</v>
          </cell>
          <cell r="L21">
            <v>230</v>
          </cell>
          <cell r="M21">
            <v>0</v>
          </cell>
          <cell r="N21">
            <v>0</v>
          </cell>
          <cell r="O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row>
        <row r="22">
          <cell r="I22">
            <v>0</v>
          </cell>
          <cell r="J22">
            <v>0.75</v>
          </cell>
          <cell r="L22">
            <v>230</v>
          </cell>
          <cell r="M22">
            <v>0</v>
          </cell>
          <cell r="N22">
            <v>0</v>
          </cell>
          <cell r="O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row>
        <row r="23">
          <cell r="I23">
            <v>0</v>
          </cell>
          <cell r="J23">
            <v>0.75</v>
          </cell>
          <cell r="L23">
            <v>230</v>
          </cell>
          <cell r="M23">
            <v>0</v>
          </cell>
          <cell r="N23">
            <v>0</v>
          </cell>
          <cell r="O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row>
        <row r="24">
          <cell r="I24">
            <v>0</v>
          </cell>
          <cell r="J24">
            <v>0.75</v>
          </cell>
          <cell r="L24">
            <v>230</v>
          </cell>
          <cell r="M24">
            <v>0</v>
          </cell>
          <cell r="N24">
            <v>0</v>
          </cell>
          <cell r="O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row>
        <row r="25">
          <cell r="I25">
            <v>0</v>
          </cell>
          <cell r="J25">
            <v>0.75</v>
          </cell>
          <cell r="L25">
            <v>230</v>
          </cell>
          <cell r="M25">
            <v>0</v>
          </cell>
          <cell r="N25">
            <v>0</v>
          </cell>
          <cell r="O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row>
        <row r="26">
          <cell r="I26">
            <v>0</v>
          </cell>
          <cell r="J26">
            <v>0.75</v>
          </cell>
          <cell r="L26">
            <v>230</v>
          </cell>
          <cell r="M26">
            <v>0</v>
          </cell>
          <cell r="N26">
            <v>0</v>
          </cell>
          <cell r="O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row>
        <row r="27">
          <cell r="I27">
            <v>0</v>
          </cell>
          <cell r="J27">
            <v>0.75</v>
          </cell>
          <cell r="L27">
            <v>230</v>
          </cell>
          <cell r="M27">
            <v>0</v>
          </cell>
          <cell r="N27">
            <v>0</v>
          </cell>
          <cell r="O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row>
        <row r="28">
          <cell r="I28">
            <v>0</v>
          </cell>
          <cell r="J28">
            <v>0.75</v>
          </cell>
          <cell r="L28">
            <v>230</v>
          </cell>
          <cell r="M28">
            <v>0</v>
          </cell>
          <cell r="N28">
            <v>0</v>
          </cell>
          <cell r="O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row>
        <row r="29">
          <cell r="I29">
            <v>0</v>
          </cell>
          <cell r="J29">
            <v>0.75</v>
          </cell>
          <cell r="L29">
            <v>230</v>
          </cell>
          <cell r="M29">
            <v>0</v>
          </cell>
          <cell r="N29">
            <v>0</v>
          </cell>
          <cell r="O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row>
        <row r="30">
          <cell r="A30" t="str">
            <v>Total</v>
          </cell>
          <cell r="B30">
            <v>30629.989999999998</v>
          </cell>
          <cell r="D30">
            <v>21509.635000000009</v>
          </cell>
          <cell r="E30">
            <v>4318374.3709706645</v>
          </cell>
          <cell r="F30">
            <v>200.76465132814494</v>
          </cell>
          <cell r="M30">
            <v>4947216.0500000026</v>
          </cell>
          <cell r="N30">
            <v>4318374.3709706645</v>
          </cell>
          <cell r="O30">
            <v>4318374.3709706645</v>
          </cell>
          <cell r="AX30">
            <v>4514887.3946896475</v>
          </cell>
          <cell r="AY30">
            <v>4616472.3610701654</v>
          </cell>
          <cell r="AZ30">
            <v>4720342.9891942441</v>
          </cell>
          <cell r="BA30">
            <v>4826550.7064511143</v>
          </cell>
          <cell r="BB30">
            <v>5907234.6859276313</v>
          </cell>
          <cell r="BC30">
            <v>6040147.466361003</v>
          </cell>
          <cell r="BD30">
            <v>6176050.7843541251</v>
          </cell>
          <cell r="BE30">
            <v>6315011.9270020928</v>
          </cell>
          <cell r="BF30">
            <v>6457099.6953596398</v>
          </cell>
          <cell r="BG30">
            <v>6602384.4385052305</v>
          </cell>
          <cell r="BH30">
            <v>6750938.0883715991</v>
          </cell>
          <cell r="BI30">
            <v>6902834.1953599583</v>
          </cell>
          <cell r="BJ30">
            <v>7058147.9647555575</v>
          </cell>
          <cell r="BK30">
            <v>7216956.2939625569</v>
          </cell>
          <cell r="BL30">
            <v>7379337.8105767146</v>
          </cell>
        </row>
      </sheetData>
      <sheetData sheetId="3"/>
      <sheetData sheetId="4" refreshError="1"/>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mp"/>
      <sheetName val="HYP"/>
      <sheetName val="HYP1"/>
      <sheetName val="BIL"/>
      <sheetName val="C.RES"/>
      <sheetName val="T.FIN"/>
      <sheetName val="Cash Flow"/>
      <sheetName val="PR1"/>
      <sheetName val="CH1"/>
      <sheetName val="PRCR"/>
      <sheetName val="AMORT"/>
      <sheetName val="AMORT2"/>
      <sheetName val="CRED"/>
      <sheetName val="IS"/>
      <sheetName val="IS2"/>
      <sheetName val="Résultat fiscal"/>
      <sheetName val="TRI1"/>
      <sheetName val="TRI2"/>
      <sheetName val="Valorisation Société"/>
      <sheetName val="Graph"/>
      <sheetName val="Spec"/>
    </sheetNames>
    <sheetDataSet>
      <sheetData sheetId="0"/>
      <sheetData sheetId="1">
        <row r="9">
          <cell r="E9" t="str">
            <v>X</v>
          </cell>
        </row>
        <row r="11">
          <cell r="E11" t="str">
            <v>X</v>
          </cell>
        </row>
        <row r="13">
          <cell r="E13"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
      <sheetName val="Data"/>
      <sheetName val="Extract"/>
      <sheetName val="Hedging"/>
      <sheetName val="Hyp_refi"/>
      <sheetName val="Hyp_SPV"/>
      <sheetName val="Hyp_Asset"/>
      <sheetName val="Hyp_Time"/>
      <sheetName val="Control"/>
      <sheetName val="HoldCo"/>
      <sheetName val="Assets"/>
      <sheetName val="Albine"/>
      <sheetName val="Santerre"/>
      <sheetName val="Chaleons"/>
      <sheetName val="Aunis"/>
      <sheetName val="Teillay"/>
      <sheetName val="Azerables"/>
      <sheetName val="Sebastien"/>
      <sheetName val="Angerville"/>
      <sheetName val="Pointes"/>
      <sheetName val="Ablaincourt"/>
      <sheetName val="A00 _Cov."/>
      <sheetName val="A01_Sommaire"/>
      <sheetName val="A02_Hypothèses"/>
      <sheetName val="A03_Hypothèses Temporelles"/>
      <sheetName val="C01_Calculs"/>
      <sheetName val="R01_Tableau de CF"/>
      <sheetName val="R02_Compte de Résultat"/>
      <sheetName val="R03_Bilan"/>
      <sheetName val="R04_Synthèse"/>
      <sheetName val="R04_bis Synthèse"/>
      <sheetName val="R05_Audit"/>
      <sheetName val="R06_Données Graphiques"/>
      <sheetName val="G01_Graphique Flux"/>
      <sheetName val="G03_Graphique Tranche A"/>
      <sheetName val="G02_Graphique Tranche B"/>
      <sheetName val="G02_Graphique Ressources constr"/>
      <sheetName val="G04_Graphique TRI"/>
      <sheetName val="Détail Expl. et empl.ress (a)"/>
      <sheetName val="Synthèse Exploitation (b)"/>
      <sheetName val="synthèse bilan (c)"/>
      <sheetName val="NDDL_Modèle_Financier_TARANIS"/>
      <sheetName val="Portfolio_Assets"/>
      <sheetName val="ExistingDebt"/>
      <sheetName val="Opex"/>
      <sheetName val="Hanau_Portfolio"/>
      <sheetName val="Pitch"/>
      <sheetName val="HE"/>
      <sheetName val="Espinasses"/>
      <sheetName val="Cernay"/>
      <sheetName val="Salleles"/>
      <sheetName val="Sigma"/>
      <sheetName val="CS6"/>
      <sheetName val="M12"/>
      <sheetName val="M16"/>
      <sheetName val="User Guide"/>
      <sheetName val="Q&amp;A matrix v1.0"/>
      <sheetName val="Request list"/>
      <sheetName val="Operational data"/>
      <sheetName val="CF_Extract_IM"/>
      <sheetName val="NDDL_Modèle_Financier_TARANIS.x"/>
    </sheetNames>
    <definedNames>
      <definedName name="Header1"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4">
          <cell r="L14" t="str">
            <v>fr</v>
          </cell>
        </row>
      </sheetData>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sheetData sheetId="39"/>
      <sheetData sheetId="40"/>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aliser votre emprunt"/>
      <sheetName val="Données"/>
      <sheetName val="Table d'amortissement"/>
      <sheetName val="Graphique de récapitulation"/>
      <sheetName val="Macros"/>
      <sheetName val="Verrouiller"/>
      <sheetName val="ModifierEmprunt"/>
      <sheetName val="Int. Data Table"/>
      <sheetName val="Int_ Data Table"/>
      <sheetName val="Portfolio_Assets"/>
      <sheetName val="ExistingDebt"/>
      <sheetName val="Cov"/>
      <sheetName val="Extract"/>
      <sheetName val="Hedging"/>
      <sheetName val="Opex"/>
      <sheetName val="Hanau_Portfolio"/>
      <sheetName val="Pitch"/>
      <sheetName val="Control"/>
      <sheetName val="Hyp_refi"/>
      <sheetName val="Hyp_SPV"/>
      <sheetName val="Hyp_Asset"/>
      <sheetName val="HoldCo"/>
      <sheetName val="Assets"/>
      <sheetName val="HE"/>
      <sheetName val="Espinasses"/>
      <sheetName val="Cernay"/>
      <sheetName val="Salleles"/>
      <sheetName val="Sigma"/>
      <sheetName val="CS6"/>
      <sheetName val="M12"/>
      <sheetName val="M16"/>
      <sheetName val="Data"/>
      <sheetName val="CF_Extract_IM"/>
      <sheetName val="Upper Tier S&amp;U - P1"/>
      <sheetName val="Milestone_Inputs"/>
      <sheetName val="Project_Master"/>
      <sheetName val="Lists"/>
      <sheetName val="Taxes"/>
      <sheetName val="Modif Data"/>
      <sheetName val="Synthèse Projet"/>
      <sheetName val="Indicateurs Fin"/>
      <sheetName val="Plan d'affaires"/>
      <sheetName val="Notation AO CRE4"/>
      <sheetName val="Modif"/>
      <sheetName val="BP"/>
      <sheetName val="Hypothèses GF"/>
      <sheetName val="Hyp Taxes"/>
      <sheetName val="Calcul tarif"/>
      <sheetName val="Calcul prime de gestion et capa"/>
      <sheetName val="Priceur"/>
      <sheetName val="Chiffrage OPEX"/>
      <sheetName val="Amortissements"/>
      <sheetName val="TS New Template"/>
      <sheetName val="Calcul Honoraires comptables"/>
      <sheetName val="Curatif"/>
      <sheetName val="Exploitation CVSE"/>
      <sheetName val="Hono CVSE"/>
      <sheetName val="Hono GF"/>
      <sheetName val="DEV SOL"/>
      <sheetName val="DEV TOIT"/>
      <sheetName val="Mémo taxes"/>
      <sheetName val="10-Transfer"/>
      <sheetName val="10-Transfer (old school)"/>
      <sheetName val="Weeks"/>
      <sheetName val="pret telegestion agirest 10ans2"/>
      <sheetName val="Personnaliser_votre_emprunt"/>
      <sheetName val="Table_d'amortissement"/>
      <sheetName val="Graphique_de_récapitulation"/>
      <sheetName val="Int__Data_Table"/>
      <sheetName val="Int__Data_Table1"/>
      <sheetName val="pret_telegestion_agirest_10ans2"/>
    </sheetNames>
    <sheetDataSet>
      <sheetData sheetId="0">
        <row r="7">
          <cell r="H7" t="str">
            <v>Placez votre pointeur</v>
          </cell>
        </row>
      </sheetData>
      <sheetData sheetId="1" refreshError="1"/>
      <sheetData sheetId="2" refreshError="1"/>
      <sheetData sheetId="3" refreshError="1"/>
      <sheetData sheetId="4" refreshError="1"/>
      <sheetData sheetId="5" refreshError="1"/>
      <sheetData sheetId="6" refreshError="1"/>
      <sheetData sheetId="7">
        <row r="3">
          <cell r="A3" t="str">
            <v>Sheet Name</v>
          </cell>
        </row>
      </sheetData>
      <sheetData sheetId="8"/>
      <sheetData sheetId="9">
        <row r="3">
          <cell r="D3" t="str">
            <v># Projects</v>
          </cell>
        </row>
      </sheetData>
      <sheetData sheetId="10"/>
      <sheetData sheetId="11">
        <row r="5">
          <cell r="B5" t="str">
            <v>Project Hanau</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3">
          <cell r="B3">
            <v>43706.570015393518</v>
          </cell>
        </row>
      </sheetData>
      <sheetData sheetId="36"/>
      <sheetData sheetId="37">
        <row r="3">
          <cell r="A3" t="str">
            <v>Année</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row r="7">
          <cell r="H7" t="str">
            <v>Placez votre pointeur</v>
          </cell>
        </row>
      </sheetData>
      <sheetData sheetId="66"/>
      <sheetData sheetId="67"/>
      <sheetData sheetId="68"/>
      <sheetData sheetId="69"/>
      <sheetData sheetId="7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Roll"/>
      <sheetName val="Lafayette0"/>
      <sheetName val="Lafayette"/>
      <sheetName val="Lafayette Conso"/>
      <sheetName val="Tableau de bord"/>
      <sheetName val="Amt"/>
      <sheetName val="Fiche (2)"/>
      <sheetName val="Tab Surfaces"/>
      <sheetName val="Etatloc"/>
      <sheetName val="Etatloc (2)"/>
      <sheetName val="Surloyer"/>
      <sheetName val="Tab Valo (2)"/>
      <sheetName val="SWOT (2)"/>
      <sheetName val="FICHE"/>
      <sheetName val="SWOT"/>
      <sheetName val="Tab Valo"/>
      <sheetName val="L145-39"/>
      <sheetName val="Charts"/>
      <sheetName val="Graph (%loyer triennale)"/>
      <sheetName val="Graph (%loyer fin)"/>
      <sheetName val="Evol VLM Index"/>
      <sheetName val="Références Location"/>
      <sheetName val="Plus Value"/>
      <sheetName val="Indice Insee"/>
      <sheetName val="Etat locatif"/>
      <sheetName val="vérif"/>
      <sheetName val="31-12-09"/>
      <sheetName val="Transactions"/>
      <sheetName val="VLM historiqu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sheetData sheetId="21"/>
      <sheetData sheetId="22"/>
      <sheetData sheetId="23"/>
      <sheetData sheetId="24"/>
      <sheetData sheetId="25"/>
      <sheetData sheetId="26"/>
      <sheetData sheetId="27"/>
      <sheetData sheetId="2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s Sal."/>
      <sheetName val="Archives Sal"/>
      <sheetName val="Archives Achats"/>
      <sheetName val="TAUX ANNUELS"/>
      <sheetName val="Calculs Sal. (2)"/>
    </sheetNames>
    <sheetDataSet>
      <sheetData sheetId="0"/>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
      <sheetName val="User guide"/>
      <sheetName val="Dashboard"/>
      <sheetName val="Valuation"/>
      <sheetName val="Output"/>
      <sheetName val="Extract"/>
      <sheetName val="Hyp_Scenario"/>
      <sheetName val="Hyp_SPV"/>
      <sheetName val="Hyp_Asset"/>
      <sheetName val="Hyp_Time"/>
      <sheetName val="Hyp_Tax"/>
      <sheetName val="Assets"/>
      <sheetName val="ATLANTA"/>
      <sheetName val="AEI conso"/>
      <sheetName val="AEI"/>
      <sheetName val="AUSTRALIA"/>
      <sheetName val="CANADA"/>
      <sheetName val="ITALY"/>
      <sheetName val="MEXICO"/>
      <sheetName val="POLAND"/>
      <sheetName val="PORTUGAL"/>
      <sheetName val="SOUTHAFRICA"/>
      <sheetName val="USA"/>
      <sheetName val="FS"/>
      <sheetName val="IM"/>
      <sheetName val="Bridge 201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48">
          <cell r="D48">
            <v>0.65</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M"/>
      <sheetName val="AIM_1_G300"/>
      <sheetName val="Rollup"/>
      <sheetName val="Investment Summary"/>
      <sheetName val="Change Settings"/>
      <sheetName val="Output"/>
      <sheetName val="Historique2"/>
      <sheetName val="Memory"/>
    </sheetNames>
    <sheetDataSet>
      <sheetData sheetId="0" refreshError="1"/>
      <sheetData sheetId="1" refreshError="1"/>
      <sheetData sheetId="2" refreshError="1">
        <row r="1">
          <cell r="A1" t="str">
            <v>Target IRR</v>
          </cell>
        </row>
        <row r="12">
          <cell r="G12">
            <v>-364445.78529033315</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G13">
            <v>-9213.6986959999995</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G15">
            <v>-4928.5</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row>
        <row r="16">
          <cell r="G16">
            <v>-2345</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row>
        <row r="17">
          <cell r="G17">
            <v>-3000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row>
        <row r="18">
          <cell r="G18">
            <v>-911.11446322583288</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row>
        <row r="19">
          <cell r="G19">
            <v>-2004.4518190968322</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row>
        <row r="20">
          <cell r="G20">
            <v>-10933.373558709995</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row>
        <row r="21">
          <cell r="G21">
            <v>-7499.3990378128919</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row>
        <row r="24">
          <cell r="G24">
            <v>0</v>
          </cell>
          <cell r="H24">
            <v>0</v>
          </cell>
          <cell r="I24">
            <v>7499.3990378128919</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row>
      </sheetData>
      <sheetData sheetId="3" refreshError="1"/>
      <sheetData sheetId="4" refreshError="1"/>
      <sheetData sheetId="5" refreshError="1"/>
      <sheetData sheetId="6" refreshError="1"/>
      <sheetData sheetId="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ancy"/>
      <sheetName val="Table"/>
      <sheetName val="Sheet1"/>
    </sheetNames>
    <sheetDataSet>
      <sheetData sheetId="0"/>
      <sheetData sheetId="1"/>
      <sheetData sheetId="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récapitulatif"/>
      <sheetName val="01-Génie civil-second oeuvre"/>
      <sheetName val="02-VRD"/>
      <sheetName val="03-Courants forts"/>
      <sheetName val="04-Chauffage-clim"/>
      <sheetName val="05-Appareils élévateurs"/>
      <sheetName val="06-Groupe électrogène"/>
      <sheetName val="07-Courants faibles"/>
      <sheetName val="08-Protection incendie"/>
      <sheetName val="09-Plomberie-sanitaires"/>
      <sheetName val="10-Installation téléphonique"/>
      <sheetName val="11-Espaces verts"/>
      <sheetName val="12-Signalétique"/>
      <sheetName val="FluxAct"/>
      <sheetName val="Paramètres Généraux"/>
      <sheetName val="Portfolio_Assets"/>
      <sheetName val="ExistingDebt"/>
      <sheetName val="Cov"/>
      <sheetName val="Extract"/>
      <sheetName val="Hedging"/>
      <sheetName val="Opex"/>
      <sheetName val="Hanau_Portfolio"/>
      <sheetName val="Pitch"/>
      <sheetName val="Control"/>
      <sheetName val="Hyp_refi"/>
      <sheetName val="Hyp_SPV"/>
      <sheetName val="Hyp_Asset"/>
      <sheetName val="HoldCo"/>
      <sheetName val="Assets"/>
      <sheetName val="HE"/>
      <sheetName val="Espinasses"/>
      <sheetName val="Cernay"/>
      <sheetName val="Salleles"/>
      <sheetName val="Sigma"/>
      <sheetName val="CS6"/>
      <sheetName val="M12"/>
      <sheetName val="M16"/>
    </sheetNames>
    <sheetDataSet>
      <sheetData sheetId="0" refreshError="1"/>
      <sheetData sheetId="1">
        <row r="8">
          <cell r="N8">
            <v>345176.6</v>
          </cell>
        </row>
      </sheetData>
      <sheetData sheetId="2">
        <row r="8">
          <cell r="N8">
            <v>349000</v>
          </cell>
        </row>
      </sheetData>
      <sheetData sheetId="3" refreshError="1"/>
      <sheetData sheetId="4" refreshError="1"/>
      <sheetData sheetId="5" refreshError="1"/>
      <sheetData sheetId="6"/>
      <sheetData sheetId="7" refreshError="1"/>
      <sheetData sheetId="8" refreshError="1"/>
      <sheetData sheetId="9" refreshError="1"/>
      <sheetData sheetId="10" refreshError="1"/>
      <sheetData sheetId="11">
        <row r="8">
          <cell r="N8">
            <v>23200</v>
          </cell>
        </row>
      </sheetData>
      <sheetData sheetId="12">
        <row r="8">
          <cell r="N8">
            <v>4191.7299999999996</v>
          </cell>
        </row>
      </sheetData>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_Assets"/>
      <sheetName val="ExistingDebt"/>
      <sheetName val="Cov"/>
      <sheetName val="Extract"/>
      <sheetName val="Hedging"/>
      <sheetName val="Opex"/>
      <sheetName val="Hanau_Portfolio"/>
      <sheetName val="Pitch"/>
      <sheetName val="Control"/>
      <sheetName val="Hyp_refi"/>
      <sheetName val="Hyp_SPV"/>
      <sheetName val="Hyp_Asset"/>
      <sheetName val="HoldCo"/>
      <sheetName val="Assets"/>
      <sheetName val="HE"/>
      <sheetName val="Espinasses"/>
      <sheetName val="Cernay"/>
      <sheetName val="Salleles"/>
      <sheetName val="Sigma"/>
      <sheetName val="CS6"/>
      <sheetName val="M12"/>
      <sheetName val="M16"/>
      <sheetName val="uwagi ruchowe"/>
      <sheetName val="wykorz bio"/>
      <sheetName val="dyspozycyjnosc"/>
      <sheetName val="Odpady"/>
      <sheetName val="SOA"/>
      <sheetName val="ESA"/>
      <sheetName val="Parametry jakościowe"/>
      <sheetName val="Energia el."/>
      <sheetName val="Media"/>
      <sheetName val="Wydmuch TZ4"/>
      <sheetName val="Wydmuch i kod.TZ2_godz."/>
      <sheetName val="Ciepło"/>
      <sheetName val="KW i CFB"/>
      <sheetName val="wykorzystanie_CFB"/>
      <sheetName val="wspolspalanie"/>
      <sheetName val="CO2"/>
      <sheetName val="zestawienie_wopał_bio"/>
      <sheetName val="sprawność"/>
      <sheetName val="ND&amp;AOD"/>
      <sheetName val="Temp_6_dół (3)"/>
      <sheetName val="Temp_6_góra (3)"/>
      <sheetName val="Ciśn_6_góra"/>
      <sheetName val="paliwa i odpady"/>
      <sheetName val="Wykres1"/>
      <sheetName val="emisje_KW"/>
      <sheetName val="emisje_CFB"/>
      <sheetName val="wazne"/>
      <sheetName val="trojkat bio CFB"/>
      <sheetName val="Postoj CFB"/>
      <sheetName val="Postoj CFB_sierpień"/>
    </sheetNames>
    <sheetDataSet>
      <sheetData sheetId="0">
        <row r="122">
          <cell r="AG122"/>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mp"/>
      <sheetName val="HYP"/>
      <sheetName val="HYP1"/>
      <sheetName val="BIL"/>
      <sheetName val="C.RES"/>
      <sheetName val="T.FIN"/>
      <sheetName val="Cash Flow"/>
      <sheetName val="PR1"/>
      <sheetName val="CH1"/>
      <sheetName val="PRCR"/>
      <sheetName val="AMORT"/>
      <sheetName val="AMORT2"/>
      <sheetName val="CRED"/>
      <sheetName val="IS"/>
      <sheetName val="IS2"/>
      <sheetName val="TRI1"/>
      <sheetName val="S-IS"/>
      <sheetName val="TRI ASSOCIES 10 ANS"/>
      <sheetName val="TRI2"/>
      <sheetName val="Graph"/>
      <sheetName val="Spec"/>
      <sheetName val="Résultat fiscal"/>
      <sheetName val="Valorisation Société"/>
      <sheetName val="TRI détaillé"/>
    </sheetNames>
    <sheetDataSet>
      <sheetData sheetId="0">
        <row r="23">
          <cell r="A23" t="str">
            <v>2004</v>
          </cell>
        </row>
        <row r="24">
          <cell r="A24">
            <v>2005</v>
          </cell>
        </row>
        <row r="25">
          <cell r="A25">
            <v>2006</v>
          </cell>
        </row>
        <row r="26">
          <cell r="A26">
            <v>2007</v>
          </cell>
        </row>
        <row r="27">
          <cell r="A27">
            <v>2008</v>
          </cell>
        </row>
        <row r="28">
          <cell r="A28">
            <v>2009</v>
          </cell>
        </row>
        <row r="29">
          <cell r="A29">
            <v>2010</v>
          </cell>
        </row>
        <row r="30">
          <cell r="A30">
            <v>2011</v>
          </cell>
        </row>
        <row r="31">
          <cell r="A31">
            <v>2012</v>
          </cell>
        </row>
        <row r="32">
          <cell r="A32">
            <v>2013</v>
          </cell>
        </row>
        <row r="33">
          <cell r="A33">
            <v>2014</v>
          </cell>
        </row>
        <row r="34">
          <cell r="A34">
            <v>2015</v>
          </cell>
        </row>
        <row r="35">
          <cell r="A35">
            <v>2016</v>
          </cell>
        </row>
        <row r="36">
          <cell r="A36">
            <v>2017</v>
          </cell>
        </row>
        <row r="37">
          <cell r="A37">
            <v>2018</v>
          </cell>
        </row>
        <row r="38">
          <cell r="A38">
            <v>2019</v>
          </cell>
        </row>
        <row r="39">
          <cell r="A39">
            <v>2020</v>
          </cell>
        </row>
        <row r="40">
          <cell r="A40">
            <v>2021</v>
          </cell>
        </row>
        <row r="41">
          <cell r="A41">
            <v>2022</v>
          </cell>
        </row>
        <row r="42">
          <cell r="A42">
            <v>2023</v>
          </cell>
        </row>
      </sheetData>
      <sheetData sheetId="1" refreshError="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sheetData sheetId="24">
        <row r="13">
          <cell r="F13" t="str">
            <v>Date</v>
          </cell>
          <cell r="G13" t="str">
            <v>Commentaires</v>
          </cell>
          <cell r="I13" t="str">
            <v>Montants</v>
          </cell>
        </row>
        <row r="14">
          <cell r="F14">
            <v>36722</v>
          </cell>
          <cell r="G14" t="str">
            <v>Capital AIH France payé par la CDC</v>
          </cell>
          <cell r="I14">
            <v>-18443.75</v>
          </cell>
        </row>
        <row r="15">
          <cell r="F15">
            <v>36770</v>
          </cell>
          <cell r="G15" t="str">
            <v>Avances d'actionnaires payées par la CDC</v>
          </cell>
          <cell r="I15">
            <v>-55561.824569999997</v>
          </cell>
        </row>
        <row r="16">
          <cell r="F16">
            <v>37086</v>
          </cell>
          <cell r="G16" t="str">
            <v>Intérêts d'avances 2005</v>
          </cell>
          <cell r="I16">
            <v>1851.8783952105593</v>
          </cell>
        </row>
        <row r="17">
          <cell r="F17">
            <v>37239</v>
          </cell>
          <cell r="G17" t="str">
            <v>Remboursement d'avances 2005</v>
          </cell>
          <cell r="I17">
            <v>2000</v>
          </cell>
        </row>
        <row r="18">
          <cell r="F18">
            <v>37451</v>
          </cell>
          <cell r="G18" t="str">
            <v>Dividende 2006</v>
          </cell>
          <cell r="I18">
            <v>528.20000000000005</v>
          </cell>
        </row>
        <row r="19">
          <cell r="F19">
            <v>37451</v>
          </cell>
          <cell r="G19" t="str">
            <v>Intérêts d'avances 2006</v>
          </cell>
          <cell r="I19">
            <v>2316.5602815781581</v>
          </cell>
        </row>
        <row r="20">
          <cell r="F20">
            <v>37451</v>
          </cell>
          <cell r="G20" t="str">
            <v>Remboursement d'avances 2006</v>
          </cell>
          <cell r="I20">
            <v>5400</v>
          </cell>
        </row>
        <row r="21">
          <cell r="F21">
            <v>37816</v>
          </cell>
          <cell r="G21" t="str">
            <v>Dividende 2007</v>
          </cell>
          <cell r="I21">
            <v>847.86594317823096</v>
          </cell>
        </row>
        <row r="22">
          <cell r="F22">
            <v>37816</v>
          </cell>
          <cell r="G22" t="str">
            <v>Intérêts d'avances 2007</v>
          </cell>
          <cell r="I22">
            <v>2147.8102815781581</v>
          </cell>
        </row>
        <row r="23">
          <cell r="F23">
            <v>37816</v>
          </cell>
          <cell r="G23" t="str">
            <v>Remboursement d'avances 2007</v>
          </cell>
          <cell r="I23">
            <v>2100</v>
          </cell>
        </row>
        <row r="24">
          <cell r="F24">
            <v>38182</v>
          </cell>
          <cell r="G24" t="str">
            <v>Dividende 2008</v>
          </cell>
          <cell r="I24">
            <v>1144.5064228695678</v>
          </cell>
        </row>
        <row r="25">
          <cell r="F25">
            <v>38182</v>
          </cell>
          <cell r="G25" t="str">
            <v>Intérêts d'avances 2008</v>
          </cell>
          <cell r="I25">
            <v>2066.8102815781581</v>
          </cell>
        </row>
        <row r="26">
          <cell r="F26">
            <v>38182</v>
          </cell>
          <cell r="G26" t="str">
            <v>Remboursement d'avances 2008</v>
          </cell>
          <cell r="I26">
            <v>1500</v>
          </cell>
        </row>
        <row r="27">
          <cell r="F27">
            <v>38547</v>
          </cell>
          <cell r="G27" t="str">
            <v>Dividende 2009</v>
          </cell>
          <cell r="I27">
            <v>1366.3003637864053</v>
          </cell>
        </row>
        <row r="28">
          <cell r="F28">
            <v>38547</v>
          </cell>
          <cell r="G28" t="str">
            <v>Intérêts d'avances 2009</v>
          </cell>
          <cell r="I28">
            <v>1992.5602815781581</v>
          </cell>
        </row>
        <row r="29">
          <cell r="F29">
            <v>38547</v>
          </cell>
          <cell r="G29" t="str">
            <v>Remboursement d'avances 2009</v>
          </cell>
          <cell r="I29">
            <v>45179.117368403517</v>
          </cell>
        </row>
        <row r="30">
          <cell r="F30">
            <v>38716</v>
          </cell>
          <cell r="G30" t="str">
            <v>Cession de 100% des titres AIH France SA</v>
          </cell>
          <cell r="I30">
            <v>73838.543890027053</v>
          </cell>
        </row>
        <row r="52">
          <cell r="F52" t="str">
            <v>Date</v>
          </cell>
          <cell r="G52" t="str">
            <v>Nb titres</v>
          </cell>
          <cell r="H52" t="str">
            <v>val unitaire</v>
          </cell>
          <cell r="I52" t="str">
            <v>Montants</v>
          </cell>
        </row>
        <row r="96">
          <cell r="F96" t="str">
            <v>Divers mouvements financiers intérêts sur avance, jetons de présence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M"/>
      <sheetName val="AIM_1_G300"/>
      <sheetName val="Rollup"/>
      <sheetName val="Investment Summary"/>
      <sheetName val="Change Settings"/>
      <sheetName val="Output"/>
      <sheetName val="Historique2"/>
      <sheetName val="Memory"/>
    </sheetNames>
    <sheetDataSet>
      <sheetData sheetId="0" refreshError="1">
        <row r="8">
          <cell r="B8" t="str">
            <v>F:\REM\Acquisitions\Projets</v>
          </cell>
        </row>
      </sheetData>
      <sheetData sheetId="1" refreshError="1"/>
      <sheetData sheetId="2" refreshError="1">
        <row r="1">
          <cell r="A1" t="str">
            <v>Target IRR</v>
          </cell>
          <cell r="B1">
            <v>0.1</v>
          </cell>
          <cell r="H1" t="str">
            <v>Proba</v>
          </cell>
          <cell r="I1" t="str">
            <v>IRR</v>
          </cell>
          <cell r="J1" t="str">
            <v>Rent</v>
          </cell>
          <cell r="K1" t="str">
            <v>downtime</v>
          </cell>
          <cell r="L1" t="str">
            <v>Free Rent</v>
          </cell>
          <cell r="M1" t="str">
            <v>Cap rate</v>
          </cell>
          <cell r="N1" t="str">
            <v>SGAM</v>
          </cell>
          <cell r="O1" t="str">
            <v>LTC senior</v>
          </cell>
          <cell r="P1" t="str">
            <v>LTC capex</v>
          </cell>
          <cell r="AW1" t="str">
            <v>Proba</v>
          </cell>
          <cell r="AX1" t="str">
            <v>IRR</v>
          </cell>
          <cell r="AY1" t="str">
            <v>Rent</v>
          </cell>
          <cell r="AZ1" t="str">
            <v>downtime</v>
          </cell>
          <cell r="BA1" t="str">
            <v>Free Rent</v>
          </cell>
          <cell r="BB1" t="str">
            <v>Cap rate</v>
          </cell>
          <cell r="BC1" t="str">
            <v>SGAM</v>
          </cell>
          <cell r="BD1" t="str">
            <v>LTC senior</v>
          </cell>
          <cell r="BE1" t="str">
            <v>LTC capex</v>
          </cell>
        </row>
        <row r="2">
          <cell r="G2" t="str">
            <v>Worst Case</v>
          </cell>
          <cell r="I2">
            <v>0</v>
          </cell>
          <cell r="J2">
            <v>0</v>
          </cell>
          <cell r="K2">
            <v>0</v>
          </cell>
          <cell r="L2">
            <v>0</v>
          </cell>
          <cell r="M2">
            <v>0</v>
          </cell>
          <cell r="N2">
            <v>0</v>
          </cell>
          <cell r="O2">
            <v>0</v>
          </cell>
          <cell r="P2">
            <v>0</v>
          </cell>
          <cell r="AX2">
            <v>0</v>
          </cell>
          <cell r="AY2">
            <v>0</v>
          </cell>
          <cell r="AZ2">
            <v>0</v>
          </cell>
          <cell r="BA2">
            <v>0</v>
          </cell>
          <cell r="BB2">
            <v>0</v>
          </cell>
          <cell r="BC2">
            <v>0</v>
          </cell>
          <cell r="BD2">
            <v>0</v>
          </cell>
          <cell r="BE2">
            <v>0</v>
          </cell>
        </row>
        <row r="3">
          <cell r="A3" t="str">
            <v>IRR Unleveraged</v>
          </cell>
          <cell r="B3">
            <v>8.991604501400241E-2</v>
          </cell>
          <cell r="G3" t="str">
            <v>Best Case</v>
          </cell>
          <cell r="AW3">
            <v>0</v>
          </cell>
          <cell r="AX3">
            <v>0</v>
          </cell>
          <cell r="AY3">
            <v>0</v>
          </cell>
          <cell r="AZ3">
            <v>0</v>
          </cell>
          <cell r="BA3">
            <v>0</v>
          </cell>
          <cell r="BB3">
            <v>0</v>
          </cell>
          <cell r="BC3">
            <v>0</v>
          </cell>
          <cell r="BD3">
            <v>0</v>
          </cell>
          <cell r="BE3">
            <v>0</v>
          </cell>
        </row>
        <row r="4">
          <cell r="A4" t="str">
            <v>IRR Before Tax</v>
          </cell>
          <cell r="B4">
            <v>0.18510487669864117</v>
          </cell>
          <cell r="G4" t="str">
            <v>Base Case</v>
          </cell>
          <cell r="H4">
            <v>1</v>
          </cell>
          <cell r="AW4">
            <v>1</v>
          </cell>
          <cell r="AX4">
            <v>0</v>
          </cell>
          <cell r="AY4">
            <v>0</v>
          </cell>
          <cell r="AZ4">
            <v>0</v>
          </cell>
          <cell r="BA4">
            <v>0</v>
          </cell>
          <cell r="BB4">
            <v>0</v>
          </cell>
          <cell r="BC4">
            <v>0</v>
          </cell>
          <cell r="BD4">
            <v>0</v>
          </cell>
          <cell r="BE4">
            <v>0</v>
          </cell>
        </row>
        <row r="5">
          <cell r="A5" t="str">
            <v>IRR After Tax</v>
          </cell>
          <cell r="B5">
            <v>0.15105864887717102</v>
          </cell>
          <cell r="G5" t="str">
            <v>Worst Case</v>
          </cell>
          <cell r="H5">
            <v>0</v>
          </cell>
          <cell r="AW5">
            <v>0</v>
          </cell>
          <cell r="AX5">
            <v>0</v>
          </cell>
          <cell r="AY5">
            <v>0</v>
          </cell>
          <cell r="AZ5">
            <v>0</v>
          </cell>
          <cell r="BA5">
            <v>0</v>
          </cell>
          <cell r="BB5">
            <v>0</v>
          </cell>
          <cell r="BC5">
            <v>0</v>
          </cell>
          <cell r="BD5">
            <v>0</v>
          </cell>
          <cell r="BE5">
            <v>0</v>
          </cell>
        </row>
        <row r="6">
          <cell r="A6" t="str">
            <v>IRR FCPR</v>
          </cell>
          <cell r="B6">
            <v>9.9999996530204971E-2</v>
          </cell>
        </row>
        <row r="7">
          <cell r="A7" t="str">
            <v>Net Seller Bid Price</v>
          </cell>
          <cell r="B7">
            <v>364446</v>
          </cell>
          <cell r="E7" t="str">
            <v>Unleveraged Cash Flows</v>
          </cell>
          <cell r="I7" t="str">
            <v>Year 1</v>
          </cell>
          <cell r="M7" t="str">
            <v>Year 2</v>
          </cell>
          <cell r="Q7" t="str">
            <v>Year 3</v>
          </cell>
          <cell r="U7" t="str">
            <v>Year 4</v>
          </cell>
          <cell r="Y7" t="str">
            <v>Year 5</v>
          </cell>
          <cell r="AC7" t="str">
            <v>Year 6</v>
          </cell>
          <cell r="AG7" t="str">
            <v>Year 7</v>
          </cell>
          <cell r="AK7" t="str">
            <v>Year 8</v>
          </cell>
          <cell r="AO7" t="str">
            <v>Year 9</v>
          </cell>
          <cell r="AS7" t="str">
            <v>Year 10</v>
          </cell>
        </row>
        <row r="8">
          <cell r="G8">
            <v>0</v>
          </cell>
          <cell r="H8">
            <v>1</v>
          </cell>
          <cell r="I8">
            <v>2</v>
          </cell>
          <cell r="J8">
            <v>3</v>
          </cell>
          <cell r="K8">
            <v>4</v>
          </cell>
          <cell r="L8">
            <v>5</v>
          </cell>
          <cell r="M8">
            <v>6</v>
          </cell>
          <cell r="N8">
            <v>7</v>
          </cell>
          <cell r="O8">
            <v>8</v>
          </cell>
          <cell r="P8">
            <v>9</v>
          </cell>
          <cell r="Q8">
            <v>10</v>
          </cell>
          <cell r="R8">
            <v>11</v>
          </cell>
          <cell r="S8">
            <v>12</v>
          </cell>
          <cell r="T8">
            <v>13</v>
          </cell>
          <cell r="U8">
            <v>14</v>
          </cell>
          <cell r="V8">
            <v>15</v>
          </cell>
          <cell r="W8">
            <v>16</v>
          </cell>
          <cell r="X8">
            <v>17</v>
          </cell>
          <cell r="Y8">
            <v>18</v>
          </cell>
          <cell r="Z8">
            <v>19</v>
          </cell>
          <cell r="AA8">
            <v>20</v>
          </cell>
          <cell r="AB8">
            <v>21</v>
          </cell>
          <cell r="AC8">
            <v>22</v>
          </cell>
          <cell r="AD8">
            <v>23</v>
          </cell>
          <cell r="AE8">
            <v>24</v>
          </cell>
          <cell r="AF8">
            <v>25</v>
          </cell>
          <cell r="AG8">
            <v>26</v>
          </cell>
          <cell r="AH8">
            <v>27</v>
          </cell>
          <cell r="AI8">
            <v>28</v>
          </cell>
          <cell r="AJ8">
            <v>29</v>
          </cell>
          <cell r="AK8">
            <v>30</v>
          </cell>
          <cell r="AL8">
            <v>31</v>
          </cell>
          <cell r="AM8">
            <v>32</v>
          </cell>
          <cell r="AN8">
            <v>33</v>
          </cell>
          <cell r="AO8">
            <v>34</v>
          </cell>
          <cell r="AP8">
            <v>35</v>
          </cell>
          <cell r="AQ8">
            <v>36</v>
          </cell>
          <cell r="AR8">
            <v>37</v>
          </cell>
          <cell r="AS8">
            <v>38</v>
          </cell>
          <cell r="AT8">
            <v>39</v>
          </cell>
          <cell r="AU8">
            <v>40</v>
          </cell>
          <cell r="AW8" t="str">
            <v>Year 1</v>
          </cell>
          <cell r="AX8" t="str">
            <v>Year 2</v>
          </cell>
          <cell r="AY8" t="str">
            <v>Year 3</v>
          </cell>
          <cell r="AZ8" t="str">
            <v>Year 4</v>
          </cell>
          <cell r="BA8" t="str">
            <v>Year 5</v>
          </cell>
          <cell r="BB8" t="str">
            <v>Year 6</v>
          </cell>
          <cell r="BC8" t="str">
            <v>Year 7</v>
          </cell>
          <cell r="BD8" t="str">
            <v>Year 8</v>
          </cell>
          <cell r="BE8" t="str">
            <v>Year 9</v>
          </cell>
          <cell r="BF8" t="str">
            <v>Year 10</v>
          </cell>
        </row>
        <row r="9">
          <cell r="A9" t="str">
            <v>Régime d'achat</v>
          </cell>
        </row>
        <row r="11">
          <cell r="A11" t="str">
            <v>SGAM Fees</v>
          </cell>
          <cell r="D11">
            <v>378587.98398633313</v>
          </cell>
        </row>
        <row r="12">
          <cell r="D12">
            <v>-364445.78529033315</v>
          </cell>
          <cell r="E12" t="str">
            <v>Net Seller Bid Price</v>
          </cell>
          <cell r="G12">
            <v>-364445.78529033315</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W12">
            <v>0</v>
          </cell>
          <cell r="AX12">
            <v>0</v>
          </cell>
          <cell r="AY12">
            <v>0</v>
          </cell>
          <cell r="AZ12">
            <v>0</v>
          </cell>
          <cell r="BA12">
            <v>0</v>
          </cell>
          <cell r="BB12">
            <v>0</v>
          </cell>
          <cell r="BC12">
            <v>0</v>
          </cell>
          <cell r="BD12">
            <v>0</v>
          </cell>
          <cell r="BE12">
            <v>0</v>
          </cell>
          <cell r="BF12">
            <v>0</v>
          </cell>
        </row>
        <row r="13">
          <cell r="A13" t="str">
            <v>(% NSBP)</v>
          </cell>
          <cell r="B13">
            <v>2.5281397310329634E-2</v>
          </cell>
          <cell r="D13">
            <v>-9213.6986959999995</v>
          </cell>
          <cell r="E13" t="str">
            <v>Registration Duties</v>
          </cell>
          <cell r="G13">
            <v>-9213.6986959999995</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W13">
            <v>0</v>
          </cell>
          <cell r="AX13">
            <v>0</v>
          </cell>
          <cell r="AY13">
            <v>0</v>
          </cell>
          <cell r="AZ13">
            <v>0</v>
          </cell>
          <cell r="BA13">
            <v>0</v>
          </cell>
          <cell r="BB13">
            <v>0</v>
          </cell>
          <cell r="BC13">
            <v>0</v>
          </cell>
          <cell r="BD13">
            <v>0</v>
          </cell>
          <cell r="BE13">
            <v>0</v>
          </cell>
          <cell r="BF13">
            <v>0</v>
          </cell>
        </row>
        <row r="14">
          <cell r="A14" t="str">
            <v>(% NSBP)</v>
          </cell>
          <cell r="B14">
            <v>0</v>
          </cell>
          <cell r="D14">
            <v>0</v>
          </cell>
          <cell r="E14" t="str">
            <v>Salaire du Conservateur</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W14">
            <v>0</v>
          </cell>
          <cell r="AX14">
            <v>0</v>
          </cell>
          <cell r="AY14">
            <v>0</v>
          </cell>
          <cell r="AZ14">
            <v>0</v>
          </cell>
          <cell r="BA14">
            <v>0</v>
          </cell>
          <cell r="BB14">
            <v>0</v>
          </cell>
          <cell r="BC14">
            <v>0</v>
          </cell>
          <cell r="BD14">
            <v>0</v>
          </cell>
          <cell r="BE14">
            <v>0</v>
          </cell>
          <cell r="BF14">
            <v>0</v>
          </cell>
        </row>
        <row r="15">
          <cell r="A15" t="str">
            <v>(% NSBP)</v>
          </cell>
          <cell r="B15">
            <v>1.3523273416576201E-2</v>
          </cell>
          <cell r="D15">
            <v>-4928.5</v>
          </cell>
          <cell r="E15" t="str">
            <v>Notaries</v>
          </cell>
          <cell r="G15">
            <v>-4928.5</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W15">
            <v>0</v>
          </cell>
          <cell r="AX15">
            <v>0</v>
          </cell>
          <cell r="AY15">
            <v>0</v>
          </cell>
          <cell r="AZ15">
            <v>0</v>
          </cell>
          <cell r="BA15">
            <v>0</v>
          </cell>
          <cell r="BB15">
            <v>0</v>
          </cell>
          <cell r="BC15">
            <v>0</v>
          </cell>
          <cell r="BD15">
            <v>0</v>
          </cell>
          <cell r="BE15">
            <v>0</v>
          </cell>
          <cell r="BF15">
            <v>0</v>
          </cell>
        </row>
        <row r="16">
          <cell r="A16" t="str">
            <v>(% NSBP)</v>
          </cell>
          <cell r="B16">
            <v>6.4344275462861296E-3</v>
          </cell>
          <cell r="D16">
            <v>-2345</v>
          </cell>
          <cell r="E16" t="str">
            <v>Lawyers</v>
          </cell>
          <cell r="G16">
            <v>-2345</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W16">
            <v>0</v>
          </cell>
          <cell r="AX16">
            <v>0</v>
          </cell>
          <cell r="AY16">
            <v>0</v>
          </cell>
          <cell r="AZ16">
            <v>0</v>
          </cell>
          <cell r="BA16">
            <v>0</v>
          </cell>
          <cell r="BB16">
            <v>0</v>
          </cell>
          <cell r="BC16">
            <v>0</v>
          </cell>
          <cell r="BD16">
            <v>0</v>
          </cell>
          <cell r="BE16">
            <v>0</v>
          </cell>
          <cell r="BF16">
            <v>0</v>
          </cell>
        </row>
        <row r="17">
          <cell r="A17" t="str">
            <v>(% NSBP)</v>
          </cell>
          <cell r="B17">
            <v>8.2316770314961145E-3</v>
          </cell>
          <cell r="D17">
            <v>-3000</v>
          </cell>
          <cell r="E17" t="str">
            <v>UW Costs</v>
          </cell>
          <cell r="G17">
            <v>-3000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W17">
            <v>0</v>
          </cell>
          <cell r="AX17">
            <v>0</v>
          </cell>
          <cell r="AY17">
            <v>0</v>
          </cell>
          <cell r="AZ17">
            <v>0</v>
          </cell>
          <cell r="BA17">
            <v>0</v>
          </cell>
          <cell r="BB17">
            <v>0</v>
          </cell>
          <cell r="BC17">
            <v>0</v>
          </cell>
          <cell r="BD17">
            <v>0</v>
          </cell>
          <cell r="BE17">
            <v>0</v>
          </cell>
          <cell r="BF17">
            <v>0</v>
          </cell>
        </row>
        <row r="18">
          <cell r="A18" t="str">
            <v>(% NSBP)</v>
          </cell>
          <cell r="B18">
            <v>2.5000000000000001E-3</v>
          </cell>
          <cell r="D18">
            <v>-911.11446322583288</v>
          </cell>
          <cell r="E18" t="str">
            <v>SGAM Acquisition Fees</v>
          </cell>
          <cell r="G18">
            <v>-911.11446322583288</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W18">
            <v>0</v>
          </cell>
          <cell r="AX18">
            <v>0</v>
          </cell>
          <cell r="AY18">
            <v>0</v>
          </cell>
          <cell r="AZ18">
            <v>0</v>
          </cell>
          <cell r="BA18">
            <v>0</v>
          </cell>
          <cell r="BB18">
            <v>0</v>
          </cell>
          <cell r="BC18">
            <v>0</v>
          </cell>
          <cell r="BD18">
            <v>0</v>
          </cell>
          <cell r="BE18">
            <v>0</v>
          </cell>
          <cell r="BF18">
            <v>0</v>
          </cell>
        </row>
        <row r="19">
          <cell r="A19" t="str">
            <v>(% NSBP)</v>
          </cell>
          <cell r="B19">
            <v>5.4999999999999997E-3</v>
          </cell>
          <cell r="D19">
            <v>-2004.4518190968322</v>
          </cell>
          <cell r="E19" t="str">
            <v>Other Acquisition Fees</v>
          </cell>
          <cell r="G19">
            <v>-2004.4518190968322</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W19">
            <v>0</v>
          </cell>
          <cell r="AX19">
            <v>0</v>
          </cell>
          <cell r="AY19">
            <v>0</v>
          </cell>
          <cell r="AZ19">
            <v>0</v>
          </cell>
          <cell r="BA19">
            <v>0</v>
          </cell>
          <cell r="BB19">
            <v>0</v>
          </cell>
          <cell r="BC19">
            <v>0</v>
          </cell>
          <cell r="BD19">
            <v>0</v>
          </cell>
          <cell r="BE19">
            <v>0</v>
          </cell>
          <cell r="BF19">
            <v>0</v>
          </cell>
        </row>
        <row r="20">
          <cell r="A20" t="str">
            <v>(% NSBP)</v>
          </cell>
          <cell r="B20">
            <v>0.03</v>
          </cell>
          <cell r="D20">
            <v>-10933.373558709995</v>
          </cell>
          <cell r="E20" t="str">
            <v>Broker Fees</v>
          </cell>
          <cell r="G20">
            <v>-10933.373558709995</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W20">
            <v>0</v>
          </cell>
          <cell r="AX20">
            <v>0</v>
          </cell>
          <cell r="AY20">
            <v>0</v>
          </cell>
          <cell r="AZ20">
            <v>0</v>
          </cell>
          <cell r="BA20">
            <v>0</v>
          </cell>
          <cell r="BB20">
            <v>0</v>
          </cell>
          <cell r="BC20">
            <v>0</v>
          </cell>
          <cell r="BD20">
            <v>0</v>
          </cell>
          <cell r="BE20">
            <v>0</v>
          </cell>
          <cell r="BF20">
            <v>0</v>
          </cell>
        </row>
        <row r="21">
          <cell r="A21" t="str">
            <v>(% Expenses)</v>
          </cell>
          <cell r="B21">
            <v>0.31088891037697991</v>
          </cell>
          <cell r="D21">
            <v>-7499.3990378128919</v>
          </cell>
          <cell r="E21" t="str">
            <v>VAT on Expenses</v>
          </cell>
          <cell r="G21">
            <v>-7499.3990378128919</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W21">
            <v>0</v>
          </cell>
          <cell r="AX21">
            <v>0</v>
          </cell>
          <cell r="AY21">
            <v>0</v>
          </cell>
          <cell r="AZ21">
            <v>0</v>
          </cell>
          <cell r="BA21">
            <v>0</v>
          </cell>
          <cell r="BB21">
            <v>0</v>
          </cell>
          <cell r="BC21">
            <v>0</v>
          </cell>
          <cell r="BD21">
            <v>0</v>
          </cell>
          <cell r="BE21">
            <v>0</v>
          </cell>
          <cell r="BF21">
            <v>0</v>
          </cell>
        </row>
        <row r="22">
          <cell r="A22" t="str">
            <v>(% NSBP)</v>
          </cell>
          <cell r="B22">
            <v>0</v>
          </cell>
          <cell r="D22">
            <v>0</v>
          </cell>
          <cell r="E22" t="str">
            <v>VAT on Acquisition</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W22">
            <v>0</v>
          </cell>
          <cell r="AX22">
            <v>0</v>
          </cell>
          <cell r="AY22">
            <v>0</v>
          </cell>
          <cell r="AZ22">
            <v>0</v>
          </cell>
          <cell r="BA22">
            <v>0</v>
          </cell>
          <cell r="BB22">
            <v>0</v>
          </cell>
          <cell r="BC22">
            <v>0</v>
          </cell>
          <cell r="BD22">
            <v>0</v>
          </cell>
          <cell r="BE22">
            <v>0</v>
          </cell>
          <cell r="BF22">
            <v>0</v>
          </cell>
        </row>
        <row r="23">
          <cell r="A23" t="str">
            <v>Amount</v>
          </cell>
          <cell r="B23">
            <v>0</v>
          </cell>
          <cell r="D23">
            <v>0</v>
          </cell>
          <cell r="E23" t="str">
            <v>Residual VAT</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W23">
            <v>0</v>
          </cell>
          <cell r="AX23">
            <v>0</v>
          </cell>
          <cell r="AY23">
            <v>0</v>
          </cell>
          <cell r="AZ23">
            <v>0</v>
          </cell>
          <cell r="BA23">
            <v>0</v>
          </cell>
          <cell r="BB23">
            <v>0</v>
          </cell>
          <cell r="BC23">
            <v>0</v>
          </cell>
          <cell r="BD23">
            <v>0</v>
          </cell>
          <cell r="BE23">
            <v>0</v>
          </cell>
          <cell r="BF23">
            <v>0</v>
          </cell>
        </row>
        <row r="24">
          <cell r="A24" t="str">
            <v>Delay</v>
          </cell>
          <cell r="B24">
            <v>2</v>
          </cell>
          <cell r="D24">
            <v>7499.3990378128919</v>
          </cell>
          <cell r="E24" t="str">
            <v>VAT Offset</v>
          </cell>
          <cell r="G24">
            <v>0</v>
          </cell>
          <cell r="H24">
            <v>0</v>
          </cell>
          <cell r="I24">
            <v>7499.3990378128919</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W24">
            <v>7499.3990378128919</v>
          </cell>
          <cell r="AX24">
            <v>0</v>
          </cell>
          <cell r="AY24">
            <v>0</v>
          </cell>
          <cell r="AZ24">
            <v>0</v>
          </cell>
          <cell r="BA24">
            <v>0</v>
          </cell>
          <cell r="BB24">
            <v>0</v>
          </cell>
          <cell r="BC24">
            <v>0</v>
          </cell>
          <cell r="BD24">
            <v>0</v>
          </cell>
          <cell r="BE24">
            <v>0</v>
          </cell>
          <cell r="BF24">
            <v>0</v>
          </cell>
        </row>
        <row r="26">
          <cell r="D26">
            <v>-397781.92382736574</v>
          </cell>
          <cell r="E26" t="str">
            <v>AIC</v>
          </cell>
          <cell r="G26">
            <v>-405281.32286517863</v>
          </cell>
          <cell r="H26">
            <v>0</v>
          </cell>
          <cell r="I26">
            <v>7499.3990378128919</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W26">
            <v>7499.3990378128919</v>
          </cell>
          <cell r="AX26">
            <v>0</v>
          </cell>
          <cell r="AY26">
            <v>0</v>
          </cell>
          <cell r="AZ26">
            <v>0</v>
          </cell>
          <cell r="BA26">
            <v>0</v>
          </cell>
          <cell r="BB26">
            <v>0</v>
          </cell>
          <cell r="BC26">
            <v>0</v>
          </cell>
          <cell r="BD26">
            <v>0</v>
          </cell>
          <cell r="BE26">
            <v>0</v>
          </cell>
          <cell r="BF26">
            <v>0</v>
          </cell>
        </row>
        <row r="29">
          <cell r="D29">
            <v>-22850</v>
          </cell>
          <cell r="E29" t="str">
            <v>Capex (fees included)</v>
          </cell>
          <cell r="G29">
            <v>0</v>
          </cell>
          <cell r="H29">
            <v>-2282.5</v>
          </cell>
          <cell r="I29">
            <v>-1082.5</v>
          </cell>
          <cell r="J29">
            <v>-1082.5</v>
          </cell>
          <cell r="K29">
            <v>-1082.5</v>
          </cell>
          <cell r="L29">
            <v>-1082.5</v>
          </cell>
          <cell r="M29">
            <v>-1082.5</v>
          </cell>
          <cell r="N29">
            <v>-1082.5</v>
          </cell>
          <cell r="O29">
            <v>-1082.5</v>
          </cell>
          <cell r="P29">
            <v>-1082.5</v>
          </cell>
          <cell r="Q29">
            <v>-1082.5</v>
          </cell>
          <cell r="R29">
            <v>-1082.5</v>
          </cell>
          <cell r="S29">
            <v>-1082.5</v>
          </cell>
          <cell r="T29">
            <v>-1082.5</v>
          </cell>
          <cell r="U29">
            <v>-1082.5</v>
          </cell>
          <cell r="V29">
            <v>-1082.5</v>
          </cell>
          <cell r="W29">
            <v>-1082.5</v>
          </cell>
          <cell r="X29">
            <v>-1082.5</v>
          </cell>
          <cell r="Y29">
            <v>-1082.5</v>
          </cell>
          <cell r="Z29">
            <v>-1082.5</v>
          </cell>
          <cell r="AA29">
            <v>-1082.5</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W29">
            <v>-5530</v>
          </cell>
          <cell r="AX29">
            <v>-4330</v>
          </cell>
          <cell r="AY29">
            <v>-4330</v>
          </cell>
          <cell r="AZ29">
            <v>-4330</v>
          </cell>
          <cell r="BA29">
            <v>-4330</v>
          </cell>
          <cell r="BB29">
            <v>0</v>
          </cell>
          <cell r="BC29">
            <v>0</v>
          </cell>
          <cell r="BD29">
            <v>0</v>
          </cell>
          <cell r="BE29">
            <v>0</v>
          </cell>
          <cell r="BF29">
            <v>0</v>
          </cell>
        </row>
        <row r="30">
          <cell r="A30" t="str">
            <v>(% Expenses)</v>
          </cell>
          <cell r="B30">
            <v>0</v>
          </cell>
          <cell r="D30">
            <v>0</v>
          </cell>
          <cell r="E30" t="str">
            <v>VAT paid on Capex</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W30">
            <v>0</v>
          </cell>
          <cell r="AX30">
            <v>0</v>
          </cell>
          <cell r="AY30">
            <v>0</v>
          </cell>
          <cell r="AZ30">
            <v>0</v>
          </cell>
          <cell r="BA30">
            <v>0</v>
          </cell>
          <cell r="BB30">
            <v>0</v>
          </cell>
          <cell r="BC30">
            <v>0</v>
          </cell>
          <cell r="BD30">
            <v>0</v>
          </cell>
          <cell r="BE30">
            <v>0</v>
          </cell>
          <cell r="BF30">
            <v>0</v>
          </cell>
        </row>
        <row r="31">
          <cell r="A31" t="str">
            <v>Delay</v>
          </cell>
          <cell r="B31" t="str">
            <v>NA</v>
          </cell>
          <cell r="D31">
            <v>0</v>
          </cell>
          <cell r="E31" t="str">
            <v>VAT Offset</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W31">
            <v>0</v>
          </cell>
          <cell r="AX31">
            <v>0</v>
          </cell>
          <cell r="AY31">
            <v>0</v>
          </cell>
          <cell r="AZ31">
            <v>0</v>
          </cell>
          <cell r="BA31">
            <v>0</v>
          </cell>
          <cell r="BB31">
            <v>0</v>
          </cell>
          <cell r="BC31">
            <v>0</v>
          </cell>
          <cell r="BD31">
            <v>0</v>
          </cell>
          <cell r="BE31">
            <v>0</v>
          </cell>
          <cell r="BF31">
            <v>0</v>
          </cell>
        </row>
        <row r="33">
          <cell r="D33">
            <v>-22850</v>
          </cell>
          <cell r="E33" t="str">
            <v>Capex</v>
          </cell>
          <cell r="H33">
            <v>-2282.5</v>
          </cell>
          <cell r="I33">
            <v>-1082.5</v>
          </cell>
          <cell r="J33">
            <v>-1082.5</v>
          </cell>
          <cell r="K33">
            <v>-1082.5</v>
          </cell>
          <cell r="L33">
            <v>-1082.5</v>
          </cell>
          <cell r="M33">
            <v>-1082.5</v>
          </cell>
          <cell r="N33">
            <v>-1082.5</v>
          </cell>
          <cell r="O33">
            <v>-1082.5</v>
          </cell>
          <cell r="P33">
            <v>-1082.5</v>
          </cell>
          <cell r="Q33">
            <v>-1082.5</v>
          </cell>
          <cell r="R33">
            <v>-1082.5</v>
          </cell>
          <cell r="S33">
            <v>-1082.5</v>
          </cell>
          <cell r="T33">
            <v>-1082.5</v>
          </cell>
          <cell r="U33">
            <v>-1082.5</v>
          </cell>
          <cell r="V33">
            <v>-1082.5</v>
          </cell>
          <cell r="W33">
            <v>-1082.5</v>
          </cell>
          <cell r="X33">
            <v>-1082.5</v>
          </cell>
          <cell r="Y33">
            <v>-1082.5</v>
          </cell>
          <cell r="Z33">
            <v>-1082.5</v>
          </cell>
          <cell r="AA33">
            <v>-1082.5</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W33">
            <v>-5530</v>
          </cell>
          <cell r="AX33">
            <v>-4330</v>
          </cell>
          <cell r="AY33">
            <v>-4330</v>
          </cell>
          <cell r="AZ33">
            <v>-4330</v>
          </cell>
          <cell r="BA33">
            <v>-4330</v>
          </cell>
          <cell r="BB33">
            <v>0</v>
          </cell>
          <cell r="BC33">
            <v>0</v>
          </cell>
          <cell r="BD33">
            <v>0</v>
          </cell>
          <cell r="BE33">
            <v>0</v>
          </cell>
          <cell r="BF33">
            <v>0</v>
          </cell>
        </row>
        <row r="36">
          <cell r="D36">
            <v>207722.74549999999</v>
          </cell>
          <cell r="E36" t="str">
            <v>Rent</v>
          </cell>
          <cell r="G36">
            <v>0</v>
          </cell>
          <cell r="H36">
            <v>9450</v>
          </cell>
          <cell r="I36">
            <v>9450</v>
          </cell>
          <cell r="J36">
            <v>9450</v>
          </cell>
          <cell r="K36">
            <v>9450</v>
          </cell>
          <cell r="L36">
            <v>9450</v>
          </cell>
          <cell r="M36">
            <v>9450</v>
          </cell>
          <cell r="N36">
            <v>9450</v>
          </cell>
          <cell r="O36">
            <v>9450</v>
          </cell>
          <cell r="P36">
            <v>9450</v>
          </cell>
          <cell r="Q36">
            <v>9450</v>
          </cell>
          <cell r="R36">
            <v>9450</v>
          </cell>
          <cell r="S36">
            <v>9450</v>
          </cell>
          <cell r="T36">
            <v>9450</v>
          </cell>
          <cell r="U36">
            <v>9450</v>
          </cell>
          <cell r="V36">
            <v>9450</v>
          </cell>
          <cell r="W36">
            <v>9450</v>
          </cell>
          <cell r="X36">
            <v>9450</v>
          </cell>
          <cell r="Y36">
            <v>9450</v>
          </cell>
          <cell r="Z36">
            <v>9450</v>
          </cell>
          <cell r="AA36">
            <v>9272.7455000000027</v>
          </cell>
          <cell r="AB36">
            <v>9450</v>
          </cell>
          <cell r="AC36">
            <v>9450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W36">
            <v>37800</v>
          </cell>
          <cell r="AX36">
            <v>37800</v>
          </cell>
          <cell r="AY36">
            <v>37800</v>
          </cell>
          <cell r="AZ36">
            <v>37800</v>
          </cell>
          <cell r="BA36">
            <v>37622.745500000005</v>
          </cell>
          <cell r="BB36">
            <v>18900</v>
          </cell>
          <cell r="BC36">
            <v>0</v>
          </cell>
          <cell r="BD36">
            <v>0</v>
          </cell>
          <cell r="BE36">
            <v>0</v>
          </cell>
          <cell r="BF36">
            <v>0</v>
          </cell>
        </row>
        <row r="37">
          <cell r="D37">
            <v>-39042.866499999996</v>
          </cell>
          <cell r="E37" t="str">
            <v>Non Recoverable Expenses</v>
          </cell>
          <cell r="G37">
            <v>0</v>
          </cell>
          <cell r="H37">
            <v>-1774.6757500000001</v>
          </cell>
          <cell r="I37">
            <v>-1774.6757500000001</v>
          </cell>
          <cell r="J37">
            <v>-1774.6757500000001</v>
          </cell>
          <cell r="K37">
            <v>-1774.6757500000001</v>
          </cell>
          <cell r="L37">
            <v>-1774.6757500000001</v>
          </cell>
          <cell r="M37">
            <v>-1774.6757500000001</v>
          </cell>
          <cell r="N37">
            <v>-1774.6757500000001</v>
          </cell>
          <cell r="O37">
            <v>-1774.6757500000001</v>
          </cell>
          <cell r="P37">
            <v>-1774.6757500000001</v>
          </cell>
          <cell r="Q37">
            <v>-1774.6757500000001</v>
          </cell>
          <cell r="R37">
            <v>-1774.6757500000001</v>
          </cell>
          <cell r="S37">
            <v>-1774.6757500000001</v>
          </cell>
          <cell r="T37">
            <v>-1774.6757500000001</v>
          </cell>
          <cell r="U37">
            <v>-1774.6757500000001</v>
          </cell>
          <cell r="V37">
            <v>-1774.6757500000001</v>
          </cell>
          <cell r="W37">
            <v>-1774.6757500000001</v>
          </cell>
          <cell r="X37">
            <v>-1774.6757500000001</v>
          </cell>
          <cell r="Y37">
            <v>-1774.6757500000001</v>
          </cell>
          <cell r="Z37">
            <v>-1774.6757500000001</v>
          </cell>
          <cell r="AA37">
            <v>-1774.6757500000001</v>
          </cell>
          <cell r="AB37">
            <v>-1774.6757500000001</v>
          </cell>
          <cell r="AC37">
            <v>-1774.6757500000001</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W37">
            <v>-7098.7030000000004</v>
          </cell>
          <cell r="AX37">
            <v>-7098.7030000000004</v>
          </cell>
          <cell r="AY37">
            <v>-7098.7030000000004</v>
          </cell>
          <cell r="AZ37">
            <v>-7098.7030000000004</v>
          </cell>
          <cell r="BA37">
            <v>-7098.7030000000004</v>
          </cell>
          <cell r="BB37">
            <v>-3549.3515000000002</v>
          </cell>
          <cell r="BC37">
            <v>0</v>
          </cell>
          <cell r="BD37">
            <v>0</v>
          </cell>
          <cell r="BE37">
            <v>0</v>
          </cell>
          <cell r="BF37">
            <v>0</v>
          </cell>
        </row>
        <row r="38">
          <cell r="A38" t="str">
            <v>(% Rent, Expenses)</v>
          </cell>
          <cell r="B38">
            <v>0</v>
          </cell>
          <cell r="D38">
            <v>0</v>
          </cell>
          <cell r="E38" t="str">
            <v>VAT collected on Rent</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W38">
            <v>0</v>
          </cell>
          <cell r="AX38">
            <v>0</v>
          </cell>
          <cell r="AY38">
            <v>0</v>
          </cell>
          <cell r="AZ38">
            <v>0</v>
          </cell>
          <cell r="BA38">
            <v>0</v>
          </cell>
          <cell r="BB38">
            <v>0</v>
          </cell>
          <cell r="BC38">
            <v>0</v>
          </cell>
          <cell r="BD38">
            <v>0</v>
          </cell>
          <cell r="BE38">
            <v>0</v>
          </cell>
          <cell r="BF38">
            <v>0</v>
          </cell>
        </row>
        <row r="39">
          <cell r="D39">
            <v>0</v>
          </cell>
          <cell r="E39" t="str">
            <v>VAT paid on NRE</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W39">
            <v>0</v>
          </cell>
          <cell r="AX39">
            <v>0</v>
          </cell>
          <cell r="AY39">
            <v>0</v>
          </cell>
          <cell r="AZ39">
            <v>0</v>
          </cell>
          <cell r="BA39">
            <v>0</v>
          </cell>
          <cell r="BB39">
            <v>0</v>
          </cell>
          <cell r="BC39">
            <v>0</v>
          </cell>
          <cell r="BD39">
            <v>0</v>
          </cell>
          <cell r="BE39">
            <v>0</v>
          </cell>
          <cell r="BF39">
            <v>0</v>
          </cell>
        </row>
        <row r="40">
          <cell r="A40" t="str">
            <v>Delay</v>
          </cell>
          <cell r="B40" t="str">
            <v>NA</v>
          </cell>
          <cell r="D40">
            <v>0</v>
          </cell>
          <cell r="E40" t="str">
            <v>VAT Offset</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W40">
            <v>0</v>
          </cell>
          <cell r="AX40">
            <v>0</v>
          </cell>
          <cell r="AY40">
            <v>0</v>
          </cell>
          <cell r="AZ40">
            <v>0</v>
          </cell>
          <cell r="BA40">
            <v>0</v>
          </cell>
          <cell r="BB40">
            <v>0</v>
          </cell>
          <cell r="BC40">
            <v>0</v>
          </cell>
          <cell r="BD40">
            <v>0</v>
          </cell>
          <cell r="BE40">
            <v>0</v>
          </cell>
          <cell r="BF40">
            <v>0</v>
          </cell>
        </row>
        <row r="42">
          <cell r="D42">
            <v>168679.87900000004</v>
          </cell>
          <cell r="E42" t="str">
            <v>NOI</v>
          </cell>
          <cell r="H42">
            <v>7675.3242499999997</v>
          </cell>
          <cell r="I42">
            <v>7675.3242499999997</v>
          </cell>
          <cell r="J42">
            <v>7675.3242499999997</v>
          </cell>
          <cell r="K42">
            <v>7675.3242499999997</v>
          </cell>
          <cell r="L42">
            <v>7675.3242499999997</v>
          </cell>
          <cell r="M42">
            <v>7675.3242499999997</v>
          </cell>
          <cell r="N42">
            <v>7675.3242499999997</v>
          </cell>
          <cell r="O42">
            <v>7675.3242499999997</v>
          </cell>
          <cell r="P42">
            <v>7675.3242499999997</v>
          </cell>
          <cell r="Q42">
            <v>7675.3242499999997</v>
          </cell>
          <cell r="R42">
            <v>7675.3242499999997</v>
          </cell>
          <cell r="S42">
            <v>7675.3242499999997</v>
          </cell>
          <cell r="T42">
            <v>7675.3242499999997</v>
          </cell>
          <cell r="U42">
            <v>7675.3242499999997</v>
          </cell>
          <cell r="V42">
            <v>7675.3242499999997</v>
          </cell>
          <cell r="W42">
            <v>7675.3242499999997</v>
          </cell>
          <cell r="X42">
            <v>7675.3242499999997</v>
          </cell>
          <cell r="Y42">
            <v>7675.3242499999997</v>
          </cell>
          <cell r="Z42">
            <v>7675.3242499999997</v>
          </cell>
          <cell r="AA42">
            <v>7498.0697500000024</v>
          </cell>
          <cell r="AB42">
            <v>7675.3242499999997</v>
          </cell>
          <cell r="AC42">
            <v>7675.3242499999997</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W42">
            <v>30701.296999999999</v>
          </cell>
          <cell r="AX42">
            <v>30701.296999999999</v>
          </cell>
          <cell r="AY42">
            <v>30701.296999999999</v>
          </cell>
          <cell r="AZ42">
            <v>30701.296999999999</v>
          </cell>
          <cell r="BA42">
            <v>30524.042500000003</v>
          </cell>
          <cell r="BB42">
            <v>15350.648499999999</v>
          </cell>
          <cell r="BC42">
            <v>0</v>
          </cell>
          <cell r="BD42">
            <v>0</v>
          </cell>
          <cell r="BE42">
            <v>0</v>
          </cell>
          <cell r="BF42">
            <v>0</v>
          </cell>
        </row>
        <row r="45">
          <cell r="D45">
            <v>-4154.4549100000004</v>
          </cell>
          <cell r="E45" t="str">
            <v>PM Fees</v>
          </cell>
          <cell r="G45">
            <v>0</v>
          </cell>
          <cell r="H45">
            <v>-189</v>
          </cell>
          <cell r="I45">
            <v>-189</v>
          </cell>
          <cell r="J45">
            <v>-189</v>
          </cell>
          <cell r="K45">
            <v>-189</v>
          </cell>
          <cell r="L45">
            <v>-189</v>
          </cell>
          <cell r="M45">
            <v>-189</v>
          </cell>
          <cell r="N45">
            <v>-189</v>
          </cell>
          <cell r="O45">
            <v>-189</v>
          </cell>
          <cell r="P45">
            <v>-189</v>
          </cell>
          <cell r="Q45">
            <v>-189</v>
          </cell>
          <cell r="R45">
            <v>-189</v>
          </cell>
          <cell r="S45">
            <v>-189</v>
          </cell>
          <cell r="T45">
            <v>-189</v>
          </cell>
          <cell r="U45">
            <v>-189</v>
          </cell>
          <cell r="V45">
            <v>-189</v>
          </cell>
          <cell r="W45">
            <v>-189</v>
          </cell>
          <cell r="X45">
            <v>-189</v>
          </cell>
          <cell r="Y45">
            <v>-189</v>
          </cell>
          <cell r="Z45">
            <v>-189</v>
          </cell>
          <cell r="AA45">
            <v>-185.45491000000004</v>
          </cell>
          <cell r="AB45">
            <v>-189</v>
          </cell>
          <cell r="AC45">
            <v>-189</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W45">
            <v>-756</v>
          </cell>
          <cell r="AX45">
            <v>-756</v>
          </cell>
          <cell r="AY45">
            <v>-756</v>
          </cell>
          <cell r="AZ45">
            <v>-756</v>
          </cell>
          <cell r="BA45">
            <v>-752.45491000000004</v>
          </cell>
          <cell r="BB45">
            <v>-378</v>
          </cell>
          <cell r="BC45">
            <v>0</v>
          </cell>
          <cell r="BD45">
            <v>0</v>
          </cell>
          <cell r="BE45">
            <v>0</v>
          </cell>
          <cell r="BF45">
            <v>0</v>
          </cell>
        </row>
        <row r="46">
          <cell r="A46" t="str">
            <v>(% AIC+Capex)</v>
          </cell>
          <cell r="B46">
            <v>2.500998950407193E-3</v>
          </cell>
          <cell r="D46">
            <v>-5783.6889526262812</v>
          </cell>
          <cell r="E46" t="str">
            <v>SGAM AM Fees</v>
          </cell>
          <cell r="G46">
            <v>0</v>
          </cell>
          <cell r="H46">
            <v>-262.89495239210362</v>
          </cell>
          <cell r="I46">
            <v>-262.89495239210362</v>
          </cell>
          <cell r="J46">
            <v>-262.89495239210362</v>
          </cell>
          <cell r="K46">
            <v>-262.89495239210362</v>
          </cell>
          <cell r="L46">
            <v>-262.89495239210362</v>
          </cell>
          <cell r="M46">
            <v>-262.89495239210362</v>
          </cell>
          <cell r="N46">
            <v>-262.89495239210362</v>
          </cell>
          <cell r="O46">
            <v>-262.89495239210362</v>
          </cell>
          <cell r="P46">
            <v>-262.89495239210362</v>
          </cell>
          <cell r="Q46">
            <v>-262.89495239210362</v>
          </cell>
          <cell r="R46">
            <v>-262.89495239210362</v>
          </cell>
          <cell r="S46">
            <v>-262.89495239210362</v>
          </cell>
          <cell r="T46">
            <v>-262.89495239210362</v>
          </cell>
          <cell r="U46">
            <v>-262.89495239210362</v>
          </cell>
          <cell r="V46">
            <v>-262.89495239210362</v>
          </cell>
          <cell r="W46">
            <v>-262.89495239210362</v>
          </cell>
          <cell r="X46">
            <v>-262.89495239210362</v>
          </cell>
          <cell r="Y46">
            <v>-262.89495239210362</v>
          </cell>
          <cell r="Z46">
            <v>-262.89495239210362</v>
          </cell>
          <cell r="AA46">
            <v>-262.89495239210362</v>
          </cell>
          <cell r="AB46">
            <v>-262.89495239210362</v>
          </cell>
          <cell r="AC46">
            <v>-262.89495239210362</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W46">
            <v>-1051.5798095684145</v>
          </cell>
          <cell r="AX46">
            <v>-1051.5798095684145</v>
          </cell>
          <cell r="AY46">
            <v>-1051.5798095684145</v>
          </cell>
          <cell r="AZ46">
            <v>-1051.5798095684145</v>
          </cell>
          <cell r="BA46">
            <v>-1051.5798095684145</v>
          </cell>
          <cell r="BB46">
            <v>-525.78990478420724</v>
          </cell>
          <cell r="BC46">
            <v>0</v>
          </cell>
          <cell r="BD46">
            <v>0</v>
          </cell>
          <cell r="BE46">
            <v>0</v>
          </cell>
          <cell r="BF46">
            <v>0</v>
          </cell>
        </row>
        <row r="47">
          <cell r="B47">
            <v>5.001997900814386E-3</v>
          </cell>
          <cell r="D47">
            <v>-11567.377905252562</v>
          </cell>
          <cell r="E47" t="str">
            <v>Other AM Fees</v>
          </cell>
          <cell r="G47">
            <v>0</v>
          </cell>
          <cell r="H47">
            <v>-525.78990478420724</v>
          </cell>
          <cell r="I47">
            <v>-525.78990478420724</v>
          </cell>
          <cell r="J47">
            <v>-525.78990478420724</v>
          </cell>
          <cell r="K47">
            <v>-525.78990478420724</v>
          </cell>
          <cell r="L47">
            <v>-525.78990478420724</v>
          </cell>
          <cell r="M47">
            <v>-525.78990478420724</v>
          </cell>
          <cell r="N47">
            <v>-525.78990478420724</v>
          </cell>
          <cell r="O47">
            <v>-525.78990478420724</v>
          </cell>
          <cell r="P47">
            <v>-525.78990478420724</v>
          </cell>
          <cell r="Q47">
            <v>-525.78990478420724</v>
          </cell>
          <cell r="R47">
            <v>-525.78990478420724</v>
          </cell>
          <cell r="S47">
            <v>-525.78990478420724</v>
          </cell>
          <cell r="T47">
            <v>-525.78990478420724</v>
          </cell>
          <cell r="U47">
            <v>-525.78990478420724</v>
          </cell>
          <cell r="V47">
            <v>-525.78990478420724</v>
          </cell>
          <cell r="W47">
            <v>-525.78990478420724</v>
          </cell>
          <cell r="X47">
            <v>-525.78990478420724</v>
          </cell>
          <cell r="Y47">
            <v>-525.78990478420724</v>
          </cell>
          <cell r="Z47">
            <v>-525.78990478420724</v>
          </cell>
          <cell r="AA47">
            <v>-525.78990478420724</v>
          </cell>
          <cell r="AB47">
            <v>-525.78990478420724</v>
          </cell>
          <cell r="AC47">
            <v>-525.78990478420724</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W47">
            <v>-2103.159619136829</v>
          </cell>
          <cell r="AX47">
            <v>-2103.159619136829</v>
          </cell>
          <cell r="AY47">
            <v>-2103.159619136829</v>
          </cell>
          <cell r="AZ47">
            <v>-2103.159619136829</v>
          </cell>
          <cell r="BA47">
            <v>-2103.159619136829</v>
          </cell>
          <cell r="BB47">
            <v>-1051.5798095684145</v>
          </cell>
          <cell r="BC47">
            <v>0</v>
          </cell>
          <cell r="BD47">
            <v>0</v>
          </cell>
          <cell r="BE47">
            <v>0</v>
          </cell>
          <cell r="BF47">
            <v>0</v>
          </cell>
        </row>
        <row r="48">
          <cell r="A48" t="str">
            <v>(% Financed Amount)</v>
          </cell>
          <cell r="B48">
            <v>0</v>
          </cell>
          <cell r="D48">
            <v>0</v>
          </cell>
          <cell r="E48" t="str">
            <v>SGAM Financing Fees</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W48">
            <v>0</v>
          </cell>
          <cell r="AX48">
            <v>0</v>
          </cell>
          <cell r="AY48">
            <v>0</v>
          </cell>
          <cell r="AZ48">
            <v>0</v>
          </cell>
          <cell r="BA48">
            <v>0</v>
          </cell>
          <cell r="BB48">
            <v>0</v>
          </cell>
          <cell r="BC48">
            <v>0</v>
          </cell>
          <cell r="BD48">
            <v>0</v>
          </cell>
          <cell r="BE48">
            <v>0</v>
          </cell>
          <cell r="BF48">
            <v>0</v>
          </cell>
        </row>
        <row r="49">
          <cell r="D49">
            <v>-683.33584741937466</v>
          </cell>
          <cell r="E49" t="str">
            <v>Other Financing Fees</v>
          </cell>
          <cell r="G49">
            <v>0</v>
          </cell>
          <cell r="H49">
            <v>-683.33584741937466</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W49">
            <v>-683.33584741937466</v>
          </cell>
          <cell r="AX49">
            <v>0</v>
          </cell>
          <cell r="AY49">
            <v>0</v>
          </cell>
          <cell r="AZ49">
            <v>0</v>
          </cell>
          <cell r="BA49">
            <v>0</v>
          </cell>
          <cell r="BB49">
            <v>0</v>
          </cell>
          <cell r="BC49">
            <v>0</v>
          </cell>
          <cell r="BD49">
            <v>0</v>
          </cell>
          <cell r="BE49">
            <v>0</v>
          </cell>
          <cell r="BF49">
            <v>0</v>
          </cell>
        </row>
        <row r="50">
          <cell r="D50">
            <v>0</v>
          </cell>
          <cell r="E50" t="str">
            <v>Letting Fees</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W50">
            <v>0</v>
          </cell>
          <cell r="AX50">
            <v>0</v>
          </cell>
          <cell r="AY50">
            <v>0</v>
          </cell>
          <cell r="AZ50">
            <v>0</v>
          </cell>
          <cell r="BA50">
            <v>0</v>
          </cell>
          <cell r="BB50">
            <v>0</v>
          </cell>
          <cell r="BC50">
            <v>0</v>
          </cell>
          <cell r="BD50">
            <v>0</v>
          </cell>
          <cell r="BE50">
            <v>0</v>
          </cell>
          <cell r="BF50">
            <v>0</v>
          </cell>
        </row>
        <row r="51">
          <cell r="D51">
            <v>0</v>
          </cell>
          <cell r="E51" t="str">
            <v>TIs</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W51">
            <v>0</v>
          </cell>
          <cell r="AX51">
            <v>0</v>
          </cell>
          <cell r="AY51">
            <v>0</v>
          </cell>
          <cell r="AZ51">
            <v>0</v>
          </cell>
          <cell r="BA51">
            <v>0</v>
          </cell>
          <cell r="BB51">
            <v>0</v>
          </cell>
          <cell r="BC51">
            <v>0</v>
          </cell>
          <cell r="BD51">
            <v>0</v>
          </cell>
          <cell r="BE51">
            <v>0</v>
          </cell>
          <cell r="BF51">
            <v>0</v>
          </cell>
        </row>
        <row r="52">
          <cell r="D52">
            <v>0</v>
          </cell>
          <cell r="E52" t="str">
            <v>VAT paid</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W52">
            <v>0</v>
          </cell>
          <cell r="AX52">
            <v>0</v>
          </cell>
          <cell r="AY52">
            <v>0</v>
          </cell>
          <cell r="AZ52">
            <v>0</v>
          </cell>
          <cell r="BA52">
            <v>0</v>
          </cell>
          <cell r="BB52">
            <v>0</v>
          </cell>
          <cell r="BC52">
            <v>0</v>
          </cell>
          <cell r="BD52">
            <v>0</v>
          </cell>
          <cell r="BE52">
            <v>0</v>
          </cell>
          <cell r="BF52">
            <v>0</v>
          </cell>
        </row>
        <row r="53">
          <cell r="A53" t="str">
            <v>Delay</v>
          </cell>
          <cell r="B53" t="str">
            <v>NA</v>
          </cell>
          <cell r="D53">
            <v>0</v>
          </cell>
          <cell r="E53" t="str">
            <v>VAT Offset</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W53">
            <v>0</v>
          </cell>
          <cell r="AX53">
            <v>0</v>
          </cell>
          <cell r="AY53">
            <v>0</v>
          </cell>
          <cell r="AZ53">
            <v>0</v>
          </cell>
          <cell r="BA53">
            <v>0</v>
          </cell>
          <cell r="BB53">
            <v>0</v>
          </cell>
          <cell r="BC53">
            <v>0</v>
          </cell>
          <cell r="BD53">
            <v>0</v>
          </cell>
          <cell r="BE53">
            <v>0</v>
          </cell>
          <cell r="BF53">
            <v>0</v>
          </cell>
        </row>
        <row r="55">
          <cell r="D55">
            <v>-22188.857615298217</v>
          </cell>
          <cell r="E55" t="str">
            <v>Management Fees &amp; Tis</v>
          </cell>
          <cell r="H55">
            <v>-1661.0207045956854</v>
          </cell>
          <cell r="I55">
            <v>-977.68485717631086</v>
          </cell>
          <cell r="J55">
            <v>-977.68485717631086</v>
          </cell>
          <cell r="K55">
            <v>-977.68485717631086</v>
          </cell>
          <cell r="L55">
            <v>-977.68485717631086</v>
          </cell>
          <cell r="M55">
            <v>-977.68485717631086</v>
          </cell>
          <cell r="N55">
            <v>-977.68485717631086</v>
          </cell>
          <cell r="O55">
            <v>-977.68485717631086</v>
          </cell>
          <cell r="P55">
            <v>-977.68485717631086</v>
          </cell>
          <cell r="Q55">
            <v>-977.68485717631086</v>
          </cell>
          <cell r="R55">
            <v>-977.68485717631086</v>
          </cell>
          <cell r="S55">
            <v>-977.68485717631086</v>
          </cell>
          <cell r="T55">
            <v>-977.68485717631086</v>
          </cell>
          <cell r="U55">
            <v>-977.68485717631086</v>
          </cell>
          <cell r="V55">
            <v>-977.68485717631086</v>
          </cell>
          <cell r="W55">
            <v>-977.68485717631086</v>
          </cell>
          <cell r="X55">
            <v>-977.68485717631086</v>
          </cell>
          <cell r="Y55">
            <v>-977.68485717631086</v>
          </cell>
          <cell r="Z55">
            <v>-977.68485717631086</v>
          </cell>
          <cell r="AA55">
            <v>-974.1397671763109</v>
          </cell>
          <cell r="AB55">
            <v>-977.68485717631086</v>
          </cell>
          <cell r="AC55">
            <v>-977.68485717631086</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W55">
            <v>-4594.0752761246176</v>
          </cell>
          <cell r="AX55">
            <v>-3910.7394287052434</v>
          </cell>
          <cell r="AY55">
            <v>-3910.7394287052434</v>
          </cell>
          <cell r="AZ55">
            <v>-3910.7394287052434</v>
          </cell>
          <cell r="BA55">
            <v>-3907.1943387052434</v>
          </cell>
          <cell r="BB55">
            <v>-1955.3697143526217</v>
          </cell>
          <cell r="BC55">
            <v>0</v>
          </cell>
          <cell r="BD55">
            <v>0</v>
          </cell>
          <cell r="BE55">
            <v>0</v>
          </cell>
          <cell r="BF55">
            <v>0</v>
          </cell>
        </row>
        <row r="58">
          <cell r="D58">
            <v>499088.2833333335</v>
          </cell>
          <cell r="E58" t="str">
            <v>Gross Disposition Value</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499088.2833333335</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W58">
            <v>0</v>
          </cell>
          <cell r="AX58">
            <v>0</v>
          </cell>
          <cell r="AY58">
            <v>0</v>
          </cell>
          <cell r="AZ58">
            <v>0</v>
          </cell>
          <cell r="BA58">
            <v>0</v>
          </cell>
        </row>
        <row r="59">
          <cell r="D59">
            <v>0</v>
          </cell>
          <cell r="E59" t="str">
            <v>Sale Tax</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row>
        <row r="60">
          <cell r="D60">
            <v>499088.2833333335</v>
          </cell>
          <cell r="E60" t="str">
            <v>Net Disposition Value</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499088.2833333335</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W60">
            <v>0</v>
          </cell>
          <cell r="AX60">
            <v>0</v>
          </cell>
          <cell r="AY60">
            <v>0</v>
          </cell>
          <cell r="AZ60">
            <v>0</v>
          </cell>
          <cell r="BA60">
            <v>0</v>
          </cell>
          <cell r="BB60">
            <v>499088.2833333335</v>
          </cell>
          <cell r="BC60">
            <v>0</v>
          </cell>
          <cell r="BD60">
            <v>0</v>
          </cell>
          <cell r="BE60">
            <v>0</v>
          </cell>
          <cell r="BF60">
            <v>0</v>
          </cell>
        </row>
        <row r="61">
          <cell r="D61">
            <v>-11479.030516666669</v>
          </cell>
          <cell r="E61" t="str">
            <v>Sale Fees</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-11479.030516666669</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W61">
            <v>0</v>
          </cell>
          <cell r="AX61">
            <v>0</v>
          </cell>
          <cell r="AY61">
            <v>0</v>
          </cell>
          <cell r="AZ61">
            <v>0</v>
          </cell>
          <cell r="BA61">
            <v>0</v>
          </cell>
          <cell r="BB61">
            <v>-11479.030516666669</v>
          </cell>
          <cell r="BC61">
            <v>0</v>
          </cell>
          <cell r="BD61">
            <v>0</v>
          </cell>
          <cell r="BE61">
            <v>0</v>
          </cell>
          <cell r="BF61">
            <v>0</v>
          </cell>
        </row>
        <row r="62">
          <cell r="A62" t="str">
            <v>(% NDV)</v>
          </cell>
          <cell r="B62">
            <v>2.5000000000000001E-3</v>
          </cell>
          <cell r="D62">
            <v>-1247.7207083333337</v>
          </cell>
          <cell r="E62" t="str">
            <v>SGAM Disposition Fees</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-1247.7207083333337</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W62">
            <v>0</v>
          </cell>
          <cell r="AX62">
            <v>0</v>
          </cell>
          <cell r="AY62">
            <v>0</v>
          </cell>
          <cell r="AZ62">
            <v>0</v>
          </cell>
          <cell r="BA62">
            <v>0</v>
          </cell>
          <cell r="BB62">
            <v>-1247.7207083333337</v>
          </cell>
          <cell r="BC62">
            <v>0</v>
          </cell>
          <cell r="BD62">
            <v>0</v>
          </cell>
          <cell r="BE62">
            <v>0</v>
          </cell>
          <cell r="BF62">
            <v>0</v>
          </cell>
        </row>
        <row r="63">
          <cell r="A63" t="str">
            <v>(% NDV)</v>
          </cell>
          <cell r="B63">
            <v>5.0000000000000001E-3</v>
          </cell>
          <cell r="D63">
            <v>-2495.4414166666675</v>
          </cell>
          <cell r="E63" t="str">
            <v>Other Dispotiion Fees</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-2495.4414166666675</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W63">
            <v>0</v>
          </cell>
          <cell r="AX63">
            <v>0</v>
          </cell>
          <cell r="AY63">
            <v>0</v>
          </cell>
          <cell r="AZ63">
            <v>0</v>
          </cell>
          <cell r="BA63">
            <v>0</v>
          </cell>
          <cell r="BB63">
            <v>-2495.4414166666675</v>
          </cell>
          <cell r="BC63">
            <v>0</v>
          </cell>
          <cell r="BD63">
            <v>0</v>
          </cell>
          <cell r="BE63">
            <v>0</v>
          </cell>
          <cell r="BF63">
            <v>0</v>
          </cell>
        </row>
        <row r="64">
          <cell r="A64" t="str">
            <v>(% Margin)</v>
          </cell>
          <cell r="B64"/>
          <cell r="D64">
            <v>0</v>
          </cell>
          <cell r="E64" t="str">
            <v>VAT on Margin</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W64">
            <v>0</v>
          </cell>
          <cell r="AX64">
            <v>0</v>
          </cell>
          <cell r="AY64">
            <v>0</v>
          </cell>
          <cell r="AZ64">
            <v>0</v>
          </cell>
          <cell r="BA64">
            <v>0</v>
          </cell>
          <cell r="BB64">
            <v>0</v>
          </cell>
          <cell r="BC64">
            <v>0</v>
          </cell>
          <cell r="BD64">
            <v>0</v>
          </cell>
          <cell r="BE64">
            <v>0</v>
          </cell>
          <cell r="BF64">
            <v>0</v>
          </cell>
        </row>
        <row r="65">
          <cell r="D65">
            <v>0</v>
          </cell>
          <cell r="E65" t="str">
            <v>VAT paid</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W65">
            <v>0</v>
          </cell>
          <cell r="AX65">
            <v>0</v>
          </cell>
          <cell r="AY65">
            <v>0</v>
          </cell>
          <cell r="AZ65">
            <v>0</v>
          </cell>
          <cell r="BA65">
            <v>0</v>
          </cell>
          <cell r="BB65">
            <v>0</v>
          </cell>
          <cell r="BC65">
            <v>0</v>
          </cell>
          <cell r="BD65">
            <v>0</v>
          </cell>
          <cell r="BE65">
            <v>0</v>
          </cell>
          <cell r="BF65">
            <v>0</v>
          </cell>
        </row>
        <row r="66">
          <cell r="A66" t="str">
            <v>Delay</v>
          </cell>
          <cell r="B66" t="str">
            <v>NA</v>
          </cell>
          <cell r="D66">
            <v>0</v>
          </cell>
          <cell r="E66" t="str">
            <v>VAT Offset</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W66">
            <v>0</v>
          </cell>
          <cell r="AX66">
            <v>0</v>
          </cell>
          <cell r="AY66">
            <v>0</v>
          </cell>
          <cell r="AZ66">
            <v>0</v>
          </cell>
          <cell r="BA66">
            <v>0</v>
          </cell>
          <cell r="BB66">
            <v>0</v>
          </cell>
          <cell r="BC66">
            <v>0</v>
          </cell>
          <cell r="BD66">
            <v>0</v>
          </cell>
          <cell r="BE66">
            <v>0</v>
          </cell>
          <cell r="BF66">
            <v>0</v>
          </cell>
        </row>
        <row r="68">
          <cell r="D68">
            <v>483866.09069166688</v>
          </cell>
          <cell r="E68" t="str">
            <v>Net Disposition Proceeds</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483866.09069166688</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W68">
            <v>0</v>
          </cell>
          <cell r="AX68">
            <v>0</v>
          </cell>
          <cell r="AY68">
            <v>0</v>
          </cell>
          <cell r="AZ68">
            <v>0</v>
          </cell>
          <cell r="BA68">
            <v>0</v>
          </cell>
          <cell r="BB68">
            <v>483866.09069166688</v>
          </cell>
          <cell r="BC68">
            <v>0</v>
          </cell>
          <cell r="BD68">
            <v>0</v>
          </cell>
          <cell r="BE68">
            <v>0</v>
          </cell>
          <cell r="BF68">
            <v>0</v>
          </cell>
        </row>
        <row r="71">
          <cell r="D71">
            <v>209725.18824900273</v>
          </cell>
          <cell r="E71" t="str">
            <v>Unleveraged Cash Flows</v>
          </cell>
          <cell r="G71">
            <v>-405281.32286517863</v>
          </cell>
          <cell r="H71">
            <v>3731.8035454043143</v>
          </cell>
          <cell r="I71">
            <v>13114.538430636581</v>
          </cell>
          <cell r="J71">
            <v>5615.1393928236885</v>
          </cell>
          <cell r="K71">
            <v>5615.1393928236885</v>
          </cell>
          <cell r="L71">
            <v>5615.1393928236885</v>
          </cell>
          <cell r="M71">
            <v>5615.1393928236885</v>
          </cell>
          <cell r="N71">
            <v>5615.1393928236885</v>
          </cell>
          <cell r="O71">
            <v>5615.1393928236885</v>
          </cell>
          <cell r="P71">
            <v>5615.1393928236885</v>
          </cell>
          <cell r="Q71">
            <v>5615.1393928236885</v>
          </cell>
          <cell r="R71">
            <v>5615.1393928236885</v>
          </cell>
          <cell r="S71">
            <v>5615.1393928236885</v>
          </cell>
          <cell r="T71">
            <v>5615.1393928236885</v>
          </cell>
          <cell r="U71">
            <v>5615.1393928236885</v>
          </cell>
          <cell r="V71">
            <v>5615.1393928236885</v>
          </cell>
          <cell r="W71">
            <v>5615.1393928236885</v>
          </cell>
          <cell r="X71">
            <v>5615.1393928236885</v>
          </cell>
          <cell r="Y71">
            <v>5615.1393928236885</v>
          </cell>
          <cell r="Z71">
            <v>5615.1393928236885</v>
          </cell>
          <cell r="AA71">
            <v>5441.4299828236917</v>
          </cell>
          <cell r="AB71">
            <v>6697.6393928236885</v>
          </cell>
          <cell r="AC71">
            <v>490563.73008449055</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W71">
            <v>28076.620761688268</v>
          </cell>
          <cell r="AX71">
            <v>22460.557571294754</v>
          </cell>
          <cell r="AY71">
            <v>22460.557571294754</v>
          </cell>
          <cell r="AZ71">
            <v>22460.557571294754</v>
          </cell>
          <cell r="BA71">
            <v>22286.848161294758</v>
          </cell>
          <cell r="BB71">
            <v>497261.36947731423</v>
          </cell>
          <cell r="BC71">
            <v>0</v>
          </cell>
          <cell r="BD71">
            <v>0</v>
          </cell>
          <cell r="BE71">
            <v>0</v>
          </cell>
          <cell r="BF71">
            <v>0</v>
          </cell>
        </row>
        <row r="73">
          <cell r="D73" t="str">
            <v>IRR</v>
          </cell>
          <cell r="E73">
            <v>8.991604501400241E-2</v>
          </cell>
        </row>
        <row r="78">
          <cell r="E78" t="str">
            <v>Debt Assumptions</v>
          </cell>
          <cell r="I78" t="str">
            <v>Year 1</v>
          </cell>
          <cell r="M78" t="str">
            <v>Year 2</v>
          </cell>
          <cell r="Q78" t="str">
            <v>Year 3</v>
          </cell>
          <cell r="U78" t="str">
            <v>Year 4</v>
          </cell>
          <cell r="Y78" t="str">
            <v>Year 5</v>
          </cell>
          <cell r="AC78" t="str">
            <v>Year 6</v>
          </cell>
          <cell r="AG78" t="str">
            <v>Year 7</v>
          </cell>
          <cell r="AK78" t="str">
            <v>Year 8</v>
          </cell>
          <cell r="AO78" t="str">
            <v>Year 9</v>
          </cell>
          <cell r="AS78" t="str">
            <v>Year 10</v>
          </cell>
        </row>
        <row r="79">
          <cell r="G79">
            <v>0</v>
          </cell>
          <cell r="H79">
            <v>1</v>
          </cell>
          <cell r="I79">
            <v>2</v>
          </cell>
          <cell r="J79">
            <v>3</v>
          </cell>
          <cell r="K79">
            <v>4</v>
          </cell>
          <cell r="L79">
            <v>5</v>
          </cell>
          <cell r="M79">
            <v>6</v>
          </cell>
          <cell r="N79">
            <v>7</v>
          </cell>
          <cell r="O79">
            <v>8</v>
          </cell>
          <cell r="P79">
            <v>9</v>
          </cell>
          <cell r="Q79">
            <v>10</v>
          </cell>
          <cell r="R79">
            <v>11</v>
          </cell>
          <cell r="S79">
            <v>12</v>
          </cell>
          <cell r="T79">
            <v>13</v>
          </cell>
          <cell r="U79">
            <v>14</v>
          </cell>
          <cell r="V79">
            <v>15</v>
          </cell>
          <cell r="W79">
            <v>16</v>
          </cell>
          <cell r="X79">
            <v>17</v>
          </cell>
          <cell r="Y79">
            <v>18</v>
          </cell>
          <cell r="Z79">
            <v>19</v>
          </cell>
          <cell r="AA79">
            <v>20</v>
          </cell>
          <cell r="AB79">
            <v>21</v>
          </cell>
          <cell r="AC79">
            <v>22</v>
          </cell>
          <cell r="AD79">
            <v>23</v>
          </cell>
          <cell r="AE79">
            <v>24</v>
          </cell>
          <cell r="AF79">
            <v>25</v>
          </cell>
          <cell r="AG79">
            <v>26</v>
          </cell>
          <cell r="AH79">
            <v>27</v>
          </cell>
          <cell r="AI79">
            <v>28</v>
          </cell>
          <cell r="AJ79">
            <v>29</v>
          </cell>
          <cell r="AK79">
            <v>30</v>
          </cell>
          <cell r="AL79">
            <v>31</v>
          </cell>
          <cell r="AM79">
            <v>32</v>
          </cell>
          <cell r="AN79">
            <v>33</v>
          </cell>
          <cell r="AO79">
            <v>34</v>
          </cell>
          <cell r="AP79">
            <v>35</v>
          </cell>
          <cell r="AQ79">
            <v>36</v>
          </cell>
          <cell r="AR79">
            <v>37</v>
          </cell>
          <cell r="AS79">
            <v>38</v>
          </cell>
          <cell r="AT79">
            <v>39</v>
          </cell>
          <cell r="AU79">
            <v>40</v>
          </cell>
          <cell r="AW79" t="str">
            <v>Year 1</v>
          </cell>
          <cell r="AX79" t="str">
            <v>Year 2</v>
          </cell>
          <cell r="AY79" t="str">
            <v>Year 3</v>
          </cell>
          <cell r="AZ79" t="str">
            <v>Year 4</v>
          </cell>
          <cell r="BA79" t="str">
            <v>Year 5</v>
          </cell>
          <cell r="BB79" t="str">
            <v>Year 6</v>
          </cell>
          <cell r="BC79" t="str">
            <v>Year 7</v>
          </cell>
          <cell r="BD79" t="str">
            <v>Year 8</v>
          </cell>
          <cell r="BE79" t="str">
            <v>Year 9</v>
          </cell>
          <cell r="BF79" t="str">
            <v>Year 10</v>
          </cell>
        </row>
        <row r="81">
          <cell r="E81" t="str">
            <v>Current Financing</v>
          </cell>
          <cell r="G81" t="str">
            <v>% Financed</v>
          </cell>
          <cell r="H81" t="str">
            <v>Basis</v>
          </cell>
          <cell r="I81" t="str">
            <v>Amount</v>
          </cell>
          <cell r="J81" t="str">
            <v>Start</v>
          </cell>
          <cell r="K81" t="str">
            <v>Maturity</v>
          </cell>
          <cell r="L81" t="str">
            <v>Interest Rate</v>
          </cell>
          <cell r="M81" t="str">
            <v>Margin</v>
          </cell>
          <cell r="N81" t="str">
            <v>Min. Amort.</v>
          </cell>
          <cell r="O81" t="str">
            <v>Over-Amort. (Y/N)</v>
          </cell>
          <cell r="P81" t="str">
            <v>Release</v>
          </cell>
          <cell r="AW81" t="str">
            <v>Basis</v>
          </cell>
          <cell r="AX81" t="str">
            <v>Amount</v>
          </cell>
          <cell r="AY81" t="str">
            <v>Start</v>
          </cell>
          <cell r="AZ81" t="str">
            <v>Maturity</v>
          </cell>
          <cell r="BA81" t="str">
            <v>Interest Rate</v>
          </cell>
          <cell r="BB81" t="str">
            <v>Margin</v>
          </cell>
          <cell r="BC81" t="str">
            <v>Min. Amort.</v>
          </cell>
          <cell r="BD81" t="str">
            <v>Over-Amort. (Y/N)</v>
          </cell>
          <cell r="BE81" t="str">
            <v>Release</v>
          </cell>
        </row>
        <row r="82">
          <cell r="G82">
            <v>0</v>
          </cell>
          <cell r="H82">
            <v>405281.32286517863</v>
          </cell>
          <cell r="I82">
            <v>0</v>
          </cell>
          <cell r="J82">
            <v>0</v>
          </cell>
          <cell r="K82">
            <v>0</v>
          </cell>
          <cell r="L82" t="str">
            <v>Fixed</v>
          </cell>
          <cell r="M82">
            <v>0</v>
          </cell>
          <cell r="N82">
            <v>0</v>
          </cell>
          <cell r="O82" t="str">
            <v>No</v>
          </cell>
          <cell r="P82" t="b">
            <v>0</v>
          </cell>
          <cell r="AW82">
            <v>405281.32286517863</v>
          </cell>
          <cell r="AX82">
            <v>0</v>
          </cell>
          <cell r="AY82">
            <v>0</v>
          </cell>
          <cell r="AZ82">
            <v>0</v>
          </cell>
          <cell r="BA82" t="str">
            <v>Fixed</v>
          </cell>
          <cell r="BB82">
            <v>0</v>
          </cell>
          <cell r="BC82">
            <v>0</v>
          </cell>
          <cell r="BD82" t="str">
            <v>No</v>
          </cell>
          <cell r="BE82" t="b">
            <v>0</v>
          </cell>
        </row>
        <row r="83">
          <cell r="AW83">
            <v>0</v>
          </cell>
          <cell r="AX83">
            <v>0</v>
          </cell>
          <cell r="AY83">
            <v>0</v>
          </cell>
          <cell r="AZ83">
            <v>0</v>
          </cell>
          <cell r="BA83">
            <v>0</v>
          </cell>
          <cell r="BB83">
            <v>0</v>
          </cell>
          <cell r="BC83">
            <v>0</v>
          </cell>
          <cell r="BD83">
            <v>0</v>
          </cell>
          <cell r="BE83">
            <v>0</v>
          </cell>
        </row>
        <row r="84">
          <cell r="G84" t="str">
            <v>Commitment Fee</v>
          </cell>
          <cell r="H84" t="str">
            <v>Notary Fees</v>
          </cell>
          <cell r="I84" t="str">
            <v>Lawyer Fees</v>
          </cell>
          <cell r="J84" t="str">
            <v>Loan Reg. (TPF)</v>
          </cell>
          <cell r="K84" t="str">
            <v>Conservateur</v>
          </cell>
          <cell r="L84" t="str">
            <v>Cap (Y/N)</v>
          </cell>
          <cell r="M84" t="str">
            <v>Cap Fee</v>
          </cell>
          <cell r="N84" t="str">
            <v>Cap Amount</v>
          </cell>
          <cell r="O84" t="str">
            <v>Mortgage Type</v>
          </cell>
          <cell r="P84" t="str">
            <v>Cap Payment</v>
          </cell>
          <cell r="Q84" t="str">
            <v>Mortage Release Fee</v>
          </cell>
          <cell r="AW84" t="str">
            <v>Commitment Fee</v>
          </cell>
          <cell r="AX84" t="str">
            <v>Notary Fees</v>
          </cell>
          <cell r="AY84" t="str">
            <v>Lawyer Fees</v>
          </cell>
          <cell r="AZ84" t="str">
            <v>Loan Reg. (TPF)</v>
          </cell>
          <cell r="BA84" t="str">
            <v>Conservateur</v>
          </cell>
          <cell r="BB84" t="str">
            <v>Cap (Y/N)</v>
          </cell>
          <cell r="BC84" t="str">
            <v>Cap Fee</v>
          </cell>
          <cell r="BD84" t="str">
            <v>Cap Amount</v>
          </cell>
          <cell r="BE84" t="str">
            <v>Mortgage Type</v>
          </cell>
          <cell r="BF84" t="str">
            <v>Cap Payment</v>
          </cell>
        </row>
        <row r="85">
          <cell r="G85"/>
          <cell r="H85">
            <v>0</v>
          </cell>
          <cell r="I85">
            <v>0</v>
          </cell>
          <cell r="J85">
            <v>0</v>
          </cell>
          <cell r="K85">
            <v>0</v>
          </cell>
          <cell r="L85" t="str">
            <v>No</v>
          </cell>
          <cell r="M85">
            <v>0</v>
          </cell>
          <cell r="N85">
            <v>0</v>
          </cell>
          <cell r="O85" t="str">
            <v>Hyp.</v>
          </cell>
          <cell r="P85">
            <v>0</v>
          </cell>
          <cell r="Q85">
            <v>3.7499999999999999E-3</v>
          </cell>
          <cell r="AW85"/>
          <cell r="AX85">
            <v>0</v>
          </cell>
          <cell r="AY85">
            <v>0</v>
          </cell>
          <cell r="AZ85">
            <v>0</v>
          </cell>
          <cell r="BA85">
            <v>0</v>
          </cell>
          <cell r="BB85" t="str">
            <v>No</v>
          </cell>
          <cell r="BC85">
            <v>0</v>
          </cell>
          <cell r="BD85">
            <v>0</v>
          </cell>
          <cell r="BE85" t="str">
            <v>=O81</v>
          </cell>
          <cell r="BF85">
            <v>0</v>
          </cell>
        </row>
        <row r="87">
          <cell r="E87" t="str">
            <v>Fixed</v>
          </cell>
          <cell r="H87">
            <v>4.02E-2</v>
          </cell>
        </row>
        <row r="88">
          <cell r="E88" t="str">
            <v>IR Curve</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E89" t="str">
            <v>Annual Interest Rate</v>
          </cell>
          <cell r="H89">
            <v>4.02E-2</v>
          </cell>
          <cell r="I89">
            <v>4.02E-2</v>
          </cell>
          <cell r="J89">
            <v>4.02E-2</v>
          </cell>
          <cell r="K89">
            <v>4.02E-2</v>
          </cell>
          <cell r="L89">
            <v>4.02E-2</v>
          </cell>
          <cell r="M89">
            <v>4.02E-2</v>
          </cell>
          <cell r="N89">
            <v>4.02E-2</v>
          </cell>
          <cell r="O89">
            <v>4.02E-2</v>
          </cell>
          <cell r="P89">
            <v>4.02E-2</v>
          </cell>
          <cell r="Q89">
            <v>4.02E-2</v>
          </cell>
          <cell r="R89">
            <v>4.02E-2</v>
          </cell>
          <cell r="S89">
            <v>4.02E-2</v>
          </cell>
          <cell r="T89">
            <v>4.02E-2</v>
          </cell>
          <cell r="U89">
            <v>4.02E-2</v>
          </cell>
          <cell r="V89">
            <v>4.02E-2</v>
          </cell>
          <cell r="W89">
            <v>4.02E-2</v>
          </cell>
          <cell r="X89">
            <v>4.02E-2</v>
          </cell>
          <cell r="Y89">
            <v>4.02E-2</v>
          </cell>
          <cell r="Z89">
            <v>4.02E-2</v>
          </cell>
          <cell r="AA89">
            <v>4.02E-2</v>
          </cell>
          <cell r="AB89">
            <v>4.02E-2</v>
          </cell>
          <cell r="AC89">
            <v>4.02E-2</v>
          </cell>
          <cell r="AD89">
            <v>4.02E-2</v>
          </cell>
          <cell r="AE89">
            <v>4.02E-2</v>
          </cell>
          <cell r="AF89">
            <v>4.02E-2</v>
          </cell>
          <cell r="AG89">
            <v>4.02E-2</v>
          </cell>
          <cell r="AH89">
            <v>4.02E-2</v>
          </cell>
          <cell r="AI89">
            <v>4.02E-2</v>
          </cell>
          <cell r="AJ89">
            <v>4.02E-2</v>
          </cell>
          <cell r="AK89">
            <v>4.02E-2</v>
          </cell>
          <cell r="AL89">
            <v>4.02E-2</v>
          </cell>
          <cell r="AM89">
            <v>4.02E-2</v>
          </cell>
          <cell r="AN89">
            <v>4.02E-2</v>
          </cell>
          <cell r="AO89">
            <v>4.02E-2</v>
          </cell>
          <cell r="AP89">
            <v>4.02E-2</v>
          </cell>
          <cell r="AQ89">
            <v>4.02E-2</v>
          </cell>
          <cell r="AR89">
            <v>4.02E-2</v>
          </cell>
          <cell r="AS89">
            <v>4.02E-2</v>
          </cell>
          <cell r="AT89">
            <v>4.02E-2</v>
          </cell>
          <cell r="AU89">
            <v>4.02E-2</v>
          </cell>
          <cell r="AW89">
            <v>4.02E-2</v>
          </cell>
        </row>
        <row r="90">
          <cell r="E90" t="str">
            <v>Min. Annual Amortization</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W90">
            <v>0</v>
          </cell>
        </row>
        <row r="92">
          <cell r="E92" t="str">
            <v>Principal BOP</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W92">
            <v>0</v>
          </cell>
          <cell r="AX92">
            <v>0</v>
          </cell>
          <cell r="AY92">
            <v>0</v>
          </cell>
          <cell r="AZ92">
            <v>0</v>
          </cell>
          <cell r="BA92">
            <v>0</v>
          </cell>
          <cell r="BB92">
            <v>0</v>
          </cell>
          <cell r="BC92">
            <v>0</v>
          </cell>
          <cell r="BD92">
            <v>0</v>
          </cell>
          <cell r="BE92">
            <v>0</v>
          </cell>
          <cell r="BF92">
            <v>0</v>
          </cell>
        </row>
        <row r="93">
          <cell r="D93">
            <v>0</v>
          </cell>
          <cell r="E93" t="str">
            <v>Drawdown</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W93">
            <v>0</v>
          </cell>
          <cell r="AX93">
            <v>0</v>
          </cell>
          <cell r="AY93">
            <v>0</v>
          </cell>
          <cell r="AZ93">
            <v>0</v>
          </cell>
          <cell r="BA93">
            <v>0</v>
          </cell>
          <cell r="BB93">
            <v>0</v>
          </cell>
          <cell r="BC93">
            <v>0</v>
          </cell>
          <cell r="BD93">
            <v>0</v>
          </cell>
          <cell r="BE93">
            <v>0</v>
          </cell>
          <cell r="BF93">
            <v>0</v>
          </cell>
        </row>
        <row r="94">
          <cell r="D94">
            <v>0</v>
          </cell>
          <cell r="E94" t="str">
            <v>Reimbursement</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W94">
            <v>0</v>
          </cell>
          <cell r="AX94">
            <v>0</v>
          </cell>
          <cell r="AY94">
            <v>0</v>
          </cell>
          <cell r="AZ94">
            <v>0</v>
          </cell>
          <cell r="BA94">
            <v>0</v>
          </cell>
          <cell r="BB94">
            <v>0</v>
          </cell>
          <cell r="BC94">
            <v>0</v>
          </cell>
          <cell r="BD94">
            <v>0</v>
          </cell>
          <cell r="BE94">
            <v>0</v>
          </cell>
          <cell r="BF94">
            <v>0</v>
          </cell>
        </row>
        <row r="95">
          <cell r="D95">
            <v>0</v>
          </cell>
          <cell r="E95" t="str">
            <v>Amortization</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W95">
            <v>0</v>
          </cell>
          <cell r="AX95">
            <v>0</v>
          </cell>
          <cell r="AY95">
            <v>0</v>
          </cell>
          <cell r="AZ95">
            <v>0</v>
          </cell>
          <cell r="BA95">
            <v>0</v>
          </cell>
          <cell r="BB95">
            <v>0</v>
          </cell>
          <cell r="BC95">
            <v>0</v>
          </cell>
          <cell r="BD95">
            <v>0</v>
          </cell>
          <cell r="BE95">
            <v>0</v>
          </cell>
          <cell r="BF95">
            <v>0</v>
          </cell>
        </row>
        <row r="96">
          <cell r="E96" t="str">
            <v>Principal EOP</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W96">
            <v>0</v>
          </cell>
          <cell r="AX96">
            <v>0</v>
          </cell>
          <cell r="AY96">
            <v>0</v>
          </cell>
          <cell r="AZ96">
            <v>0</v>
          </cell>
          <cell r="BA96">
            <v>0</v>
          </cell>
          <cell r="BB96">
            <v>0</v>
          </cell>
          <cell r="BC96">
            <v>0</v>
          </cell>
          <cell r="BD96">
            <v>0</v>
          </cell>
          <cell r="BE96">
            <v>0</v>
          </cell>
          <cell r="BF96">
            <v>0</v>
          </cell>
        </row>
        <row r="98">
          <cell r="D98">
            <v>0</v>
          </cell>
          <cell r="E98" t="str">
            <v>Paid Interests</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W98">
            <v>0</v>
          </cell>
          <cell r="AX98">
            <v>0</v>
          </cell>
          <cell r="AY98">
            <v>0</v>
          </cell>
          <cell r="AZ98">
            <v>0</v>
          </cell>
          <cell r="BA98">
            <v>0</v>
          </cell>
          <cell r="BB98">
            <v>0</v>
          </cell>
          <cell r="BC98">
            <v>0</v>
          </cell>
          <cell r="BD98">
            <v>0</v>
          </cell>
          <cell r="BE98">
            <v>0</v>
          </cell>
          <cell r="BF98">
            <v>0</v>
          </cell>
        </row>
        <row r="99">
          <cell r="D99">
            <v>0</v>
          </cell>
          <cell r="E99" t="str">
            <v>Commitment Fees</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W99">
            <v>0</v>
          </cell>
          <cell r="AX99">
            <v>0</v>
          </cell>
          <cell r="AY99">
            <v>0</v>
          </cell>
          <cell r="AZ99">
            <v>0</v>
          </cell>
          <cell r="BA99">
            <v>0</v>
          </cell>
          <cell r="BB99">
            <v>0</v>
          </cell>
          <cell r="BC99">
            <v>0</v>
          </cell>
          <cell r="BD99">
            <v>0</v>
          </cell>
          <cell r="BE99">
            <v>0</v>
          </cell>
          <cell r="BF99">
            <v>0</v>
          </cell>
        </row>
        <row r="100">
          <cell r="D100">
            <v>0</v>
          </cell>
          <cell r="E100" t="str">
            <v>Notary &amp; Lawyer</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W100">
            <v>0</v>
          </cell>
          <cell r="AX100">
            <v>0</v>
          </cell>
          <cell r="AY100">
            <v>0</v>
          </cell>
          <cell r="AZ100">
            <v>0</v>
          </cell>
          <cell r="BA100">
            <v>0</v>
          </cell>
          <cell r="BB100">
            <v>0</v>
          </cell>
          <cell r="BC100">
            <v>0</v>
          </cell>
          <cell r="BD100">
            <v>0</v>
          </cell>
          <cell r="BE100">
            <v>0</v>
          </cell>
          <cell r="BF100">
            <v>0</v>
          </cell>
        </row>
        <row r="101">
          <cell r="D101">
            <v>0</v>
          </cell>
          <cell r="E101" t="str">
            <v>Loan Reg.  Conservateur</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W101">
            <v>0</v>
          </cell>
          <cell r="AX101">
            <v>0</v>
          </cell>
          <cell r="AY101">
            <v>0</v>
          </cell>
          <cell r="AZ101">
            <v>0</v>
          </cell>
          <cell r="BA101">
            <v>0</v>
          </cell>
          <cell r="BB101">
            <v>0</v>
          </cell>
          <cell r="BC101">
            <v>0</v>
          </cell>
          <cell r="BD101">
            <v>0</v>
          </cell>
          <cell r="BE101">
            <v>0</v>
          </cell>
          <cell r="BF101">
            <v>0</v>
          </cell>
        </row>
        <row r="102">
          <cell r="D102">
            <v>0</v>
          </cell>
          <cell r="E102" t="str">
            <v>Cap Fee</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W102">
            <v>0</v>
          </cell>
          <cell r="AX102">
            <v>0</v>
          </cell>
          <cell r="AY102">
            <v>0</v>
          </cell>
          <cell r="AZ102">
            <v>0</v>
          </cell>
          <cell r="BA102">
            <v>0</v>
          </cell>
          <cell r="BB102">
            <v>0</v>
          </cell>
          <cell r="BC102">
            <v>0</v>
          </cell>
          <cell r="BD102">
            <v>0</v>
          </cell>
          <cell r="BE102">
            <v>0</v>
          </cell>
          <cell r="BF102">
            <v>0</v>
          </cell>
        </row>
        <row r="103">
          <cell r="D103">
            <v>0</v>
          </cell>
          <cell r="E103" t="str">
            <v>Mortgage Release Fees</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W103">
            <v>0</v>
          </cell>
          <cell r="AX103">
            <v>0</v>
          </cell>
          <cell r="AY103">
            <v>0</v>
          </cell>
          <cell r="AZ103">
            <v>0</v>
          </cell>
          <cell r="BA103">
            <v>0</v>
          </cell>
          <cell r="BB103">
            <v>0</v>
          </cell>
          <cell r="BC103">
            <v>0</v>
          </cell>
          <cell r="BD103">
            <v>0</v>
          </cell>
          <cell r="BE103">
            <v>0</v>
          </cell>
          <cell r="BF103">
            <v>0</v>
          </cell>
        </row>
        <row r="105">
          <cell r="D105">
            <v>0</v>
          </cell>
          <cell r="E105" t="str">
            <v>Current Debt Cash Flows</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W105">
            <v>0</v>
          </cell>
          <cell r="AX105">
            <v>0</v>
          </cell>
          <cell r="AY105">
            <v>0</v>
          </cell>
          <cell r="AZ105">
            <v>0</v>
          </cell>
          <cell r="BA105">
            <v>0</v>
          </cell>
          <cell r="BB105">
            <v>0</v>
          </cell>
          <cell r="BC105">
            <v>0</v>
          </cell>
          <cell r="BD105">
            <v>0</v>
          </cell>
          <cell r="BE105">
            <v>0</v>
          </cell>
          <cell r="BF105">
            <v>0</v>
          </cell>
        </row>
        <row r="108">
          <cell r="E108" t="str">
            <v>Senior Debt</v>
          </cell>
          <cell r="G108" t="str">
            <v>% Financed</v>
          </cell>
          <cell r="H108" t="str">
            <v>Basis</v>
          </cell>
          <cell r="I108" t="str">
            <v>Amount</v>
          </cell>
          <cell r="J108" t="str">
            <v>Start</v>
          </cell>
          <cell r="K108" t="str">
            <v>Maturity</v>
          </cell>
          <cell r="L108" t="str">
            <v>Interest Rate</v>
          </cell>
          <cell r="M108" t="str">
            <v>Margin</v>
          </cell>
          <cell r="N108" t="str">
            <v>Min. Amort.</v>
          </cell>
          <cell r="O108" t="str">
            <v>Over-Amort. (Y/N)</v>
          </cell>
          <cell r="P108" t="str">
            <v>Release</v>
          </cell>
          <cell r="Q108" t="str">
            <v>NUF</v>
          </cell>
          <cell r="S108" t="str">
            <v>Swap Curve as of</v>
          </cell>
          <cell r="T108">
            <v>1</v>
          </cell>
          <cell r="U108">
            <v>2</v>
          </cell>
          <cell r="V108">
            <v>3</v>
          </cell>
          <cell r="W108">
            <v>4</v>
          </cell>
          <cell r="X108">
            <v>5</v>
          </cell>
          <cell r="Y108">
            <v>6</v>
          </cell>
          <cell r="Z108">
            <v>7</v>
          </cell>
          <cell r="AA108">
            <v>8</v>
          </cell>
          <cell r="AB108">
            <v>9</v>
          </cell>
          <cell r="AW108" t="str">
            <v>Basis</v>
          </cell>
          <cell r="AX108" t="str">
            <v>Amount</v>
          </cell>
          <cell r="AY108" t="str">
            <v>Start</v>
          </cell>
          <cell r="AZ108" t="str">
            <v>Maturity</v>
          </cell>
          <cell r="BA108" t="str">
            <v>Interest Rate</v>
          </cell>
          <cell r="BB108" t="str">
            <v>Margin</v>
          </cell>
          <cell r="BC108" t="str">
            <v>Min. Amort.</v>
          </cell>
          <cell r="BD108" t="str">
            <v>Over-Amort. (Y/N)</v>
          </cell>
          <cell r="BE108" t="str">
            <v>Release</v>
          </cell>
          <cell r="BF108" t="str">
            <v>NUF</v>
          </cell>
        </row>
        <row r="109">
          <cell r="G109">
            <v>0.75</v>
          </cell>
          <cell r="H109">
            <v>364445.78529033315</v>
          </cell>
          <cell r="I109">
            <v>273334.33896774985</v>
          </cell>
          <cell r="J109">
            <v>0</v>
          </cell>
          <cell r="K109">
            <v>22</v>
          </cell>
          <cell r="L109" t="str">
            <v>Fixed</v>
          </cell>
          <cell r="M109">
            <v>0</v>
          </cell>
          <cell r="N109">
            <v>0</v>
          </cell>
          <cell r="O109" t="str">
            <v>No</v>
          </cell>
          <cell r="P109">
            <v>1.1000000000000001</v>
          </cell>
          <cell r="Q109">
            <v>6.0000000000000001E-3</v>
          </cell>
          <cell r="S109">
            <v>39071</v>
          </cell>
          <cell r="T109">
            <v>4.02E-2</v>
          </cell>
          <cell r="U109">
            <v>4.0559999999999999E-2</v>
          </cell>
          <cell r="V109">
            <v>4.0519999999999994E-2</v>
          </cell>
          <cell r="W109">
            <v>4.0460000000000003E-2</v>
          </cell>
          <cell r="X109">
            <v>4.0490000000000005E-2</v>
          </cell>
          <cell r="Y109">
            <v>4.0549999999999996E-2</v>
          </cell>
          <cell r="Z109">
            <v>4.0660000000000009E-2</v>
          </cell>
          <cell r="AA109">
            <v>4.0810000000000006E-2</v>
          </cell>
          <cell r="AB109">
            <v>4.0989999999999992E-2</v>
          </cell>
          <cell r="AW109">
            <v>364445.78529033315</v>
          </cell>
          <cell r="AX109">
            <v>273334.33896774985</v>
          </cell>
          <cell r="AY109">
            <v>0</v>
          </cell>
          <cell r="AZ109">
            <v>22</v>
          </cell>
          <cell r="BA109" t="str">
            <v>Fixed</v>
          </cell>
          <cell r="BB109">
            <v>0</v>
          </cell>
          <cell r="BC109">
            <v>0</v>
          </cell>
          <cell r="BD109" t="str">
            <v>No</v>
          </cell>
          <cell r="BE109">
            <v>1.1000000000000001</v>
          </cell>
          <cell r="BF109">
            <v>6.0000000000000001E-3</v>
          </cell>
        </row>
        <row r="111">
          <cell r="G111" t="str">
            <v>Commitment Fee</v>
          </cell>
          <cell r="H111" t="str">
            <v>Notary Fees</v>
          </cell>
          <cell r="I111" t="str">
            <v>Lawyer Fees</v>
          </cell>
          <cell r="J111" t="str">
            <v>Loan Reg. (TPF)</v>
          </cell>
          <cell r="K111" t="str">
            <v>Conservateur</v>
          </cell>
          <cell r="L111" t="str">
            <v>Cap (Y/N)</v>
          </cell>
          <cell r="M111" t="str">
            <v>Cap Fee</v>
          </cell>
          <cell r="N111" t="str">
            <v>Cap Amount</v>
          </cell>
          <cell r="O111" t="str">
            <v>Mortgage Type</v>
          </cell>
          <cell r="P111" t="str">
            <v>Mortage Release Fee</v>
          </cell>
          <cell r="AW111" t="str">
            <v>Notary Fees</v>
          </cell>
          <cell r="AX111" t="str">
            <v>Lawyer Fees</v>
          </cell>
          <cell r="AY111" t="str">
            <v>Loan Reg.</v>
          </cell>
          <cell r="AZ111" t="str">
            <v>Conservateur</v>
          </cell>
          <cell r="BA111" t="str">
            <v>Cap (Y/N)</v>
          </cell>
          <cell r="BB111" t="str">
            <v>Cap Fee</v>
          </cell>
          <cell r="BC111" t="str">
            <v>Cap Amount</v>
          </cell>
          <cell r="BD111" t="str">
            <v>Mortage Release Fee</v>
          </cell>
        </row>
        <row r="112">
          <cell r="G112">
            <v>9.9987437009239483E-3</v>
          </cell>
          <cell r="H112">
            <v>0</v>
          </cell>
          <cell r="I112">
            <v>0</v>
          </cell>
          <cell r="J112">
            <v>0</v>
          </cell>
          <cell r="K112">
            <v>0</v>
          </cell>
          <cell r="L112" t="str">
            <v>No</v>
          </cell>
          <cell r="M112">
            <v>0</v>
          </cell>
          <cell r="N112">
            <v>0</v>
          </cell>
          <cell r="O112" t="str">
            <v>PPD</v>
          </cell>
          <cell r="P112">
            <v>0</v>
          </cell>
          <cell r="AW112">
            <v>0</v>
          </cell>
          <cell r="AX112">
            <v>0</v>
          </cell>
          <cell r="AY112">
            <v>0</v>
          </cell>
          <cell r="AZ112">
            <v>0</v>
          </cell>
          <cell r="BA112" t="str">
            <v>No</v>
          </cell>
          <cell r="BB112">
            <v>0</v>
          </cell>
          <cell r="BC112">
            <v>0</v>
          </cell>
          <cell r="BD112">
            <v>0</v>
          </cell>
        </row>
        <row r="114">
          <cell r="E114" t="str">
            <v>Fixed</v>
          </cell>
          <cell r="H114">
            <v>4.0549999999999996E-2</v>
          </cell>
        </row>
        <row r="115">
          <cell r="E115" t="str">
            <v>IR Curve</v>
          </cell>
          <cell r="F115" t="str">
            <v>as of</v>
          </cell>
          <cell r="G115">
            <v>38982</v>
          </cell>
          <cell r="H115">
            <v>3.4899999999999952E-2</v>
          </cell>
          <cell r="I115">
            <v>3.6700000000000003E-2</v>
          </cell>
          <cell r="J115">
            <v>3.7650000000000003E-2</v>
          </cell>
          <cell r="K115">
            <v>3.7650000000000003E-2</v>
          </cell>
          <cell r="L115">
            <v>3.7250000000000089E-2</v>
          </cell>
          <cell r="M115">
            <v>3.6950000000000073E-2</v>
          </cell>
          <cell r="N115">
            <v>3.6600000000000001E-2</v>
          </cell>
          <cell r="O115">
            <v>3.64500000000001E-2</v>
          </cell>
          <cell r="P115">
            <v>3.6350000000000049E-2</v>
          </cell>
          <cell r="Q115">
            <v>3.650000000000006E-2</v>
          </cell>
          <cell r="R115">
            <v>3.650000000000006E-2</v>
          </cell>
          <cell r="S115">
            <v>3.6650000000000064E-2</v>
          </cell>
          <cell r="T115">
            <v>3.6800000000000069E-2</v>
          </cell>
          <cell r="U115">
            <v>3.6950000000000073E-2</v>
          </cell>
          <cell r="V115">
            <v>3.7100000000000077E-2</v>
          </cell>
          <cell r="W115">
            <v>3.7250000000000082E-2</v>
          </cell>
          <cell r="X115">
            <v>3.7400000000000086E-2</v>
          </cell>
          <cell r="Y115">
            <v>3.755000000000009E-2</v>
          </cell>
          <cell r="Z115">
            <v>3.7700000000000095E-2</v>
          </cell>
          <cell r="AA115">
            <v>3.7850000000000099E-2</v>
          </cell>
          <cell r="AB115">
            <v>3.8000000000000103E-2</v>
          </cell>
          <cell r="AC115">
            <v>3.8150000000000107E-2</v>
          </cell>
          <cell r="AD115">
            <v>3.8300000000000112E-2</v>
          </cell>
          <cell r="AE115">
            <v>3.8450000000000116E-2</v>
          </cell>
          <cell r="AF115">
            <v>3.860000000000012E-2</v>
          </cell>
          <cell r="AG115">
            <v>3.8750000000000125E-2</v>
          </cell>
          <cell r="AH115">
            <v>3.8900000000000129E-2</v>
          </cell>
          <cell r="AI115">
            <v>3.9050000000000133E-2</v>
          </cell>
          <cell r="AJ115">
            <v>3.9200000000000138E-2</v>
          </cell>
          <cell r="AK115">
            <v>3.9350000000000142E-2</v>
          </cell>
          <cell r="AL115">
            <v>3.9500000000000146E-2</v>
          </cell>
          <cell r="AM115">
            <v>3.965000000000015E-2</v>
          </cell>
          <cell r="AN115">
            <v>3.9800000000000155E-2</v>
          </cell>
          <cell r="AO115">
            <v>3.9950000000000159E-2</v>
          </cell>
          <cell r="AP115">
            <v>4.0100000000000163E-2</v>
          </cell>
          <cell r="AQ115">
            <v>4.0250000000000168E-2</v>
          </cell>
          <cell r="AR115">
            <v>4.0400000000000172E-2</v>
          </cell>
          <cell r="AS115">
            <v>4.0550000000000176E-2</v>
          </cell>
          <cell r="AT115">
            <v>4.070000000000018E-2</v>
          </cell>
          <cell r="AU115">
            <v>4.0850000000000185E-2</v>
          </cell>
        </row>
        <row r="116">
          <cell r="E116" t="str">
            <v>Annual Interest Rate</v>
          </cell>
          <cell r="H116">
            <v>4.0549999999999996E-2</v>
          </cell>
          <cell r="I116">
            <v>4.0549999999999996E-2</v>
          </cell>
          <cell r="J116">
            <v>4.0549999999999996E-2</v>
          </cell>
          <cell r="K116">
            <v>4.0549999999999996E-2</v>
          </cell>
          <cell r="L116">
            <v>4.0549999999999996E-2</v>
          </cell>
          <cell r="M116">
            <v>4.0549999999999996E-2</v>
          </cell>
          <cell r="N116">
            <v>4.0549999999999996E-2</v>
          </cell>
          <cell r="O116">
            <v>4.0549999999999996E-2</v>
          </cell>
          <cell r="P116">
            <v>4.0549999999999996E-2</v>
          </cell>
          <cell r="Q116">
            <v>4.0549999999999996E-2</v>
          </cell>
          <cell r="R116">
            <v>4.0549999999999996E-2</v>
          </cell>
          <cell r="S116">
            <v>4.0549999999999996E-2</v>
          </cell>
          <cell r="T116">
            <v>4.0549999999999996E-2</v>
          </cell>
          <cell r="U116">
            <v>4.0549999999999996E-2</v>
          </cell>
          <cell r="V116">
            <v>4.0549999999999996E-2</v>
          </cell>
          <cell r="W116">
            <v>4.0549999999999996E-2</v>
          </cell>
          <cell r="X116">
            <v>4.0549999999999996E-2</v>
          </cell>
          <cell r="Y116">
            <v>4.0549999999999996E-2</v>
          </cell>
          <cell r="Z116">
            <v>4.0549999999999996E-2</v>
          </cell>
          <cell r="AA116">
            <v>4.0549999999999996E-2</v>
          </cell>
          <cell r="AB116">
            <v>4.0549999999999996E-2</v>
          </cell>
          <cell r="AC116">
            <v>4.0549999999999996E-2</v>
          </cell>
          <cell r="AD116">
            <v>4.0549999999999996E-2</v>
          </cell>
          <cell r="AE116">
            <v>4.0549999999999996E-2</v>
          </cell>
          <cell r="AF116">
            <v>4.0549999999999996E-2</v>
          </cell>
          <cell r="AG116">
            <v>4.0549999999999996E-2</v>
          </cell>
          <cell r="AH116">
            <v>4.0549999999999996E-2</v>
          </cell>
          <cell r="AI116">
            <v>4.0549999999999996E-2</v>
          </cell>
          <cell r="AJ116">
            <v>4.0549999999999996E-2</v>
          </cell>
          <cell r="AK116">
            <v>4.0549999999999996E-2</v>
          </cell>
          <cell r="AL116">
            <v>4.0549999999999996E-2</v>
          </cell>
          <cell r="AM116">
            <v>4.0549999999999996E-2</v>
          </cell>
          <cell r="AN116">
            <v>4.0549999999999996E-2</v>
          </cell>
          <cell r="AO116">
            <v>4.0549999999999996E-2</v>
          </cell>
          <cell r="AP116">
            <v>4.0549999999999996E-2</v>
          </cell>
          <cell r="AQ116">
            <v>4.0549999999999996E-2</v>
          </cell>
          <cell r="AR116">
            <v>4.0549999999999996E-2</v>
          </cell>
          <cell r="AS116">
            <v>4.0549999999999996E-2</v>
          </cell>
          <cell r="AT116">
            <v>4.0549999999999996E-2</v>
          </cell>
          <cell r="AU116">
            <v>4.0549999999999996E-2</v>
          </cell>
          <cell r="AW116">
            <v>4.0549999999999996E-2</v>
          </cell>
        </row>
        <row r="117">
          <cell r="E117" t="str">
            <v>Min. Annual Amortization</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W117">
            <v>0</v>
          </cell>
        </row>
        <row r="119">
          <cell r="E119" t="str">
            <v>Principal BOP</v>
          </cell>
          <cell r="G119">
            <v>0</v>
          </cell>
          <cell r="H119">
            <v>273334.33896774985</v>
          </cell>
          <cell r="I119">
            <v>273334.33896774985</v>
          </cell>
          <cell r="J119">
            <v>273334.33896774985</v>
          </cell>
          <cell r="K119">
            <v>273334.33896774985</v>
          </cell>
          <cell r="L119">
            <v>273334.33896774985</v>
          </cell>
          <cell r="M119">
            <v>273334.33896774985</v>
          </cell>
          <cell r="N119">
            <v>273334.33896774985</v>
          </cell>
          <cell r="O119">
            <v>273334.33896774985</v>
          </cell>
          <cell r="P119">
            <v>273334.33896774985</v>
          </cell>
          <cell r="Q119">
            <v>273334.33896774985</v>
          </cell>
          <cell r="R119">
            <v>273334.33896774985</v>
          </cell>
          <cell r="S119">
            <v>273334.33896774985</v>
          </cell>
          <cell r="T119">
            <v>273334.33896774985</v>
          </cell>
          <cell r="U119">
            <v>273334.33896774985</v>
          </cell>
          <cell r="V119">
            <v>273334.33896774985</v>
          </cell>
          <cell r="W119">
            <v>273334.33896774985</v>
          </cell>
          <cell r="X119">
            <v>273334.33896774985</v>
          </cell>
          <cell r="Y119">
            <v>273334.33896774985</v>
          </cell>
          <cell r="Z119">
            <v>273334.33896774985</v>
          </cell>
          <cell r="AA119">
            <v>273334.33896774985</v>
          </cell>
          <cell r="AB119">
            <v>273334.33896774985</v>
          </cell>
          <cell r="AC119">
            <v>273334.33896774985</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W119">
            <v>273334.33896774985</v>
          </cell>
          <cell r="AX119">
            <v>273334.33896774985</v>
          </cell>
          <cell r="AY119">
            <v>273334.33896774985</v>
          </cell>
          <cell r="AZ119">
            <v>273334.33896774985</v>
          </cell>
          <cell r="BA119">
            <v>273334.33896774985</v>
          </cell>
          <cell r="BB119">
            <v>273334.33896774985</v>
          </cell>
          <cell r="BC119">
            <v>0</v>
          </cell>
          <cell r="BD119">
            <v>0</v>
          </cell>
          <cell r="BE119">
            <v>0</v>
          </cell>
          <cell r="BF119">
            <v>0</v>
          </cell>
        </row>
        <row r="120">
          <cell r="D120">
            <v>273334.33896774985</v>
          </cell>
          <cell r="E120" t="str">
            <v>Drawdown</v>
          </cell>
          <cell r="G120">
            <v>273334.33896774985</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W120">
            <v>0</v>
          </cell>
          <cell r="AX120">
            <v>0</v>
          </cell>
          <cell r="AY120">
            <v>0</v>
          </cell>
          <cell r="AZ120">
            <v>0</v>
          </cell>
          <cell r="BA120">
            <v>0</v>
          </cell>
          <cell r="BB120">
            <v>0</v>
          </cell>
          <cell r="BC120">
            <v>0</v>
          </cell>
          <cell r="BD120">
            <v>0</v>
          </cell>
          <cell r="BE120">
            <v>0</v>
          </cell>
          <cell r="BF120">
            <v>0</v>
          </cell>
        </row>
        <row r="121">
          <cell r="D121">
            <v>-273334.33896774985</v>
          </cell>
          <cell r="E121" t="str">
            <v>Reimbursement</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-273334.33896774985</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W121">
            <v>0</v>
          </cell>
          <cell r="AX121">
            <v>0</v>
          </cell>
          <cell r="AY121">
            <v>0</v>
          </cell>
          <cell r="AZ121">
            <v>0</v>
          </cell>
          <cell r="BA121">
            <v>0</v>
          </cell>
          <cell r="BB121">
            <v>-273334.33896774985</v>
          </cell>
          <cell r="BC121">
            <v>0</v>
          </cell>
          <cell r="BD121">
            <v>0</v>
          </cell>
          <cell r="BE121">
            <v>0</v>
          </cell>
          <cell r="BF121">
            <v>0</v>
          </cell>
        </row>
        <row r="122">
          <cell r="D122">
            <v>0</v>
          </cell>
          <cell r="E122" t="str">
            <v>Amortization</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W122">
            <v>0</v>
          </cell>
          <cell r="AX122">
            <v>0</v>
          </cell>
          <cell r="AY122">
            <v>0</v>
          </cell>
          <cell r="AZ122">
            <v>0</v>
          </cell>
          <cell r="BA122">
            <v>0</v>
          </cell>
          <cell r="BB122">
            <v>0</v>
          </cell>
          <cell r="BC122">
            <v>0</v>
          </cell>
          <cell r="BD122">
            <v>0</v>
          </cell>
          <cell r="BE122">
            <v>0</v>
          </cell>
          <cell r="BF122">
            <v>0</v>
          </cell>
        </row>
        <row r="123">
          <cell r="E123" t="str">
            <v>Principal EOP</v>
          </cell>
          <cell r="G123">
            <v>273334.33896774985</v>
          </cell>
          <cell r="H123">
            <v>273334.33896774985</v>
          </cell>
          <cell r="I123">
            <v>273334.33896774985</v>
          </cell>
          <cell r="J123">
            <v>273334.33896774985</v>
          </cell>
          <cell r="K123">
            <v>273334.33896774985</v>
          </cell>
          <cell r="L123">
            <v>273334.33896774985</v>
          </cell>
          <cell r="M123">
            <v>273334.33896774985</v>
          </cell>
          <cell r="N123">
            <v>273334.33896774985</v>
          </cell>
          <cell r="O123">
            <v>273334.33896774985</v>
          </cell>
          <cell r="P123">
            <v>273334.33896774985</v>
          </cell>
          <cell r="Q123">
            <v>273334.33896774985</v>
          </cell>
          <cell r="R123">
            <v>273334.33896774985</v>
          </cell>
          <cell r="S123">
            <v>273334.33896774985</v>
          </cell>
          <cell r="T123">
            <v>273334.33896774985</v>
          </cell>
          <cell r="U123">
            <v>273334.33896774985</v>
          </cell>
          <cell r="V123">
            <v>273334.33896774985</v>
          </cell>
          <cell r="W123">
            <v>273334.33896774985</v>
          </cell>
          <cell r="X123">
            <v>273334.33896774985</v>
          </cell>
          <cell r="Y123">
            <v>273334.33896774985</v>
          </cell>
          <cell r="Z123">
            <v>273334.33896774985</v>
          </cell>
          <cell r="AA123">
            <v>273334.33896774985</v>
          </cell>
          <cell r="AB123">
            <v>273334.33896774985</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W123">
            <v>273334.33896774985</v>
          </cell>
          <cell r="AX123">
            <v>273334.33896774985</v>
          </cell>
          <cell r="AY123">
            <v>273334.33896774985</v>
          </cell>
          <cell r="AZ123">
            <v>273334.33896774985</v>
          </cell>
          <cell r="BA123">
            <v>273334.33896774985</v>
          </cell>
          <cell r="BB123">
            <v>0</v>
          </cell>
          <cell r="BC123">
            <v>0</v>
          </cell>
          <cell r="BD123">
            <v>0</v>
          </cell>
          <cell r="BE123">
            <v>0</v>
          </cell>
          <cell r="BF123">
            <v>0</v>
          </cell>
        </row>
        <row r="125">
          <cell r="E125" t="str">
            <v>Undrawn Principal</v>
          </cell>
          <cell r="G125">
            <v>273334.33896774985</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row>
        <row r="126">
          <cell r="D126">
            <v>-51113.521386969238</v>
          </cell>
          <cell r="E126" t="str">
            <v>Paid Interests</v>
          </cell>
          <cell r="G126">
            <v>0</v>
          </cell>
          <cell r="H126">
            <v>-2323.3418812258737</v>
          </cell>
          <cell r="I126">
            <v>-2323.3418812258737</v>
          </cell>
          <cell r="J126">
            <v>-2323.3418812258737</v>
          </cell>
          <cell r="K126">
            <v>-2323.3418812258737</v>
          </cell>
          <cell r="L126">
            <v>-2323.3418812258737</v>
          </cell>
          <cell r="M126">
            <v>-2323.3418812258737</v>
          </cell>
          <cell r="N126">
            <v>-2323.3418812258737</v>
          </cell>
          <cell r="O126">
            <v>-2323.3418812258737</v>
          </cell>
          <cell r="P126">
            <v>-2323.3418812258737</v>
          </cell>
          <cell r="Q126">
            <v>-2323.3418812258737</v>
          </cell>
          <cell r="R126">
            <v>-2323.3418812258737</v>
          </cell>
          <cell r="S126">
            <v>-2323.3418812258737</v>
          </cell>
          <cell r="T126">
            <v>-2323.3418812258737</v>
          </cell>
          <cell r="U126">
            <v>-2323.3418812258737</v>
          </cell>
          <cell r="V126">
            <v>-2323.3418812258737</v>
          </cell>
          <cell r="W126">
            <v>-2323.3418812258737</v>
          </cell>
          <cell r="X126">
            <v>-2323.3418812258737</v>
          </cell>
          <cell r="Y126">
            <v>-2323.3418812258737</v>
          </cell>
          <cell r="Z126">
            <v>-2323.3418812258737</v>
          </cell>
          <cell r="AA126">
            <v>-2323.3418812258737</v>
          </cell>
          <cell r="AB126">
            <v>-2323.3418812258737</v>
          </cell>
          <cell r="AC126">
            <v>-2323.3418812258737</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W126">
            <v>-9293.367524903495</v>
          </cell>
          <cell r="AX126">
            <v>-9293.367524903495</v>
          </cell>
          <cell r="AY126">
            <v>-9293.367524903495</v>
          </cell>
          <cell r="AZ126">
            <v>-9293.367524903495</v>
          </cell>
          <cell r="BA126">
            <v>-9293.367524903495</v>
          </cell>
          <cell r="BB126">
            <v>-4646.6837624517475</v>
          </cell>
          <cell r="BC126">
            <v>0</v>
          </cell>
          <cell r="BD126">
            <v>0</v>
          </cell>
          <cell r="BE126">
            <v>0</v>
          </cell>
          <cell r="BF126">
            <v>0</v>
          </cell>
        </row>
        <row r="127">
          <cell r="D127">
            <v>0</v>
          </cell>
          <cell r="E127" t="str">
            <v>NUF</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W127">
            <v>0</v>
          </cell>
          <cell r="AX127">
            <v>0</v>
          </cell>
          <cell r="AY127">
            <v>0</v>
          </cell>
          <cell r="AZ127">
            <v>0</v>
          </cell>
          <cell r="BA127">
            <v>0</v>
          </cell>
          <cell r="BB127">
            <v>0</v>
          </cell>
          <cell r="BC127">
            <v>0</v>
          </cell>
          <cell r="BD127">
            <v>0</v>
          </cell>
          <cell r="BE127">
            <v>0</v>
          </cell>
          <cell r="BF127">
            <v>0</v>
          </cell>
        </row>
        <row r="128">
          <cell r="D128">
            <v>-2733.3433896774986</v>
          </cell>
          <cell r="E128" t="str">
            <v>Commitment Fees</v>
          </cell>
          <cell r="G128">
            <v>-2733.3433896774986</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W128">
            <v>0</v>
          </cell>
          <cell r="AX128">
            <v>0</v>
          </cell>
          <cell r="AY128">
            <v>0</v>
          </cell>
          <cell r="AZ128">
            <v>0</v>
          </cell>
          <cell r="BA128">
            <v>0</v>
          </cell>
          <cell r="BB128">
            <v>0</v>
          </cell>
          <cell r="BC128">
            <v>0</v>
          </cell>
          <cell r="BD128">
            <v>0</v>
          </cell>
          <cell r="BE128">
            <v>0</v>
          </cell>
          <cell r="BF128">
            <v>0</v>
          </cell>
        </row>
        <row r="129">
          <cell r="D129">
            <v>0</v>
          </cell>
          <cell r="E129" t="str">
            <v>Notary &amp; Lawyer</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W129">
            <v>0</v>
          </cell>
          <cell r="AX129">
            <v>0</v>
          </cell>
          <cell r="AY129">
            <v>0</v>
          </cell>
          <cell r="AZ129">
            <v>0</v>
          </cell>
          <cell r="BA129">
            <v>0</v>
          </cell>
          <cell r="BB129">
            <v>0</v>
          </cell>
          <cell r="BC129">
            <v>0</v>
          </cell>
          <cell r="BD129">
            <v>0</v>
          </cell>
          <cell r="BE129">
            <v>0</v>
          </cell>
          <cell r="BF129">
            <v>0</v>
          </cell>
        </row>
        <row r="130">
          <cell r="D130">
            <v>0</v>
          </cell>
          <cell r="E130" t="str">
            <v>Loan Reg.  Conservateur</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W130">
            <v>0</v>
          </cell>
          <cell r="AX130">
            <v>0</v>
          </cell>
          <cell r="AY130">
            <v>0</v>
          </cell>
          <cell r="AZ130">
            <v>0</v>
          </cell>
          <cell r="BA130">
            <v>0</v>
          </cell>
          <cell r="BB130">
            <v>0</v>
          </cell>
          <cell r="BC130">
            <v>0</v>
          </cell>
          <cell r="BD130">
            <v>0</v>
          </cell>
          <cell r="BE130">
            <v>0</v>
          </cell>
          <cell r="BF130">
            <v>0</v>
          </cell>
        </row>
        <row r="131">
          <cell r="D131">
            <v>0</v>
          </cell>
          <cell r="E131" t="str">
            <v>Cap Fee</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W131">
            <v>0</v>
          </cell>
          <cell r="AX131">
            <v>0</v>
          </cell>
          <cell r="AY131">
            <v>0</v>
          </cell>
          <cell r="AZ131">
            <v>0</v>
          </cell>
          <cell r="BA131">
            <v>0</v>
          </cell>
          <cell r="BB131">
            <v>0</v>
          </cell>
          <cell r="BC131">
            <v>0</v>
          </cell>
          <cell r="BD131">
            <v>0</v>
          </cell>
          <cell r="BE131">
            <v>0</v>
          </cell>
          <cell r="BF131">
            <v>0</v>
          </cell>
        </row>
        <row r="132">
          <cell r="D132">
            <v>0</v>
          </cell>
          <cell r="E132" t="str">
            <v>Mortgage Release Fees</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W132">
            <v>0</v>
          </cell>
          <cell r="AX132">
            <v>0</v>
          </cell>
          <cell r="AY132">
            <v>0</v>
          </cell>
          <cell r="AZ132">
            <v>0</v>
          </cell>
          <cell r="BA132">
            <v>0</v>
          </cell>
          <cell r="BB132">
            <v>0</v>
          </cell>
          <cell r="BC132">
            <v>0</v>
          </cell>
          <cell r="BD132">
            <v>0</v>
          </cell>
          <cell r="BE132">
            <v>0</v>
          </cell>
          <cell r="BF132">
            <v>0</v>
          </cell>
        </row>
        <row r="134">
          <cell r="D134">
            <v>-53846.864776646777</v>
          </cell>
          <cell r="E134" t="str">
            <v>Senior Debt Cash Flows</v>
          </cell>
          <cell r="G134">
            <v>270600.99557807232</v>
          </cell>
          <cell r="H134">
            <v>-2323.3418812258737</v>
          </cell>
          <cell r="I134">
            <v>-2323.3418812258737</v>
          </cell>
          <cell r="J134">
            <v>-2323.3418812258737</v>
          </cell>
          <cell r="K134">
            <v>-2323.3418812258737</v>
          </cell>
          <cell r="L134">
            <v>-2323.3418812258737</v>
          </cell>
          <cell r="M134">
            <v>-2323.3418812258737</v>
          </cell>
          <cell r="N134">
            <v>-2323.3418812258737</v>
          </cell>
          <cell r="O134">
            <v>-2323.3418812258737</v>
          </cell>
          <cell r="P134">
            <v>-2323.3418812258737</v>
          </cell>
          <cell r="Q134">
            <v>-2323.3418812258737</v>
          </cell>
          <cell r="R134">
            <v>-2323.3418812258737</v>
          </cell>
          <cell r="S134">
            <v>-2323.3418812258737</v>
          </cell>
          <cell r="T134">
            <v>-2323.3418812258737</v>
          </cell>
          <cell r="U134">
            <v>-2323.3418812258737</v>
          </cell>
          <cell r="V134">
            <v>-2323.3418812258737</v>
          </cell>
          <cell r="W134">
            <v>-2323.3418812258737</v>
          </cell>
          <cell r="X134">
            <v>-2323.3418812258737</v>
          </cell>
          <cell r="Y134">
            <v>-2323.3418812258737</v>
          </cell>
          <cell r="Z134">
            <v>-2323.3418812258737</v>
          </cell>
          <cell r="AA134">
            <v>-2323.3418812258737</v>
          </cell>
          <cell r="AB134">
            <v>-2323.3418812258737</v>
          </cell>
          <cell r="AC134">
            <v>-275657.68084897572</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W134">
            <v>-9293.367524903495</v>
          </cell>
          <cell r="AX134">
            <v>-9293.367524903495</v>
          </cell>
          <cell r="AY134">
            <v>-9293.367524903495</v>
          </cell>
          <cell r="AZ134">
            <v>-9293.367524903495</v>
          </cell>
          <cell r="BA134">
            <v>-9293.367524903495</v>
          </cell>
          <cell r="BB134">
            <v>-277981.0227302016</v>
          </cell>
          <cell r="BC134">
            <v>0</v>
          </cell>
          <cell r="BD134">
            <v>0</v>
          </cell>
          <cell r="BE134">
            <v>0</v>
          </cell>
          <cell r="BF134">
            <v>0</v>
          </cell>
        </row>
        <row r="137">
          <cell r="E137" t="str">
            <v>Junior Debt</v>
          </cell>
          <cell r="G137" t="str">
            <v>% Financed</v>
          </cell>
          <cell r="H137" t="str">
            <v>Basis</v>
          </cell>
          <cell r="I137" t="str">
            <v>Amount</v>
          </cell>
          <cell r="J137" t="str">
            <v>Start</v>
          </cell>
          <cell r="K137" t="str">
            <v>Maturity</v>
          </cell>
          <cell r="L137" t="str">
            <v>Interest Rate</v>
          </cell>
          <cell r="M137" t="str">
            <v>Margin</v>
          </cell>
          <cell r="N137" t="str">
            <v>Min. Amort.</v>
          </cell>
          <cell r="O137" t="str">
            <v>Over-Amort. (Y/N)</v>
          </cell>
          <cell r="P137" t="str">
            <v>Release</v>
          </cell>
          <cell r="Q137" t="str">
            <v>NUF</v>
          </cell>
          <cell r="S137" t="str">
            <v>Pas d'Over-amortization senior si over-amortization senior</v>
          </cell>
          <cell r="AW137" t="str">
            <v>Basis</v>
          </cell>
          <cell r="AX137" t="str">
            <v>Amount</v>
          </cell>
          <cell r="AY137" t="str">
            <v>Start</v>
          </cell>
          <cell r="AZ137" t="str">
            <v>Maturity</v>
          </cell>
          <cell r="BA137" t="str">
            <v>Interest Rate</v>
          </cell>
          <cell r="BB137" t="str">
            <v>Margin</v>
          </cell>
          <cell r="BC137" t="str">
            <v>Min. Amort.</v>
          </cell>
          <cell r="BD137" t="str">
            <v>Over-Amort. (Y/N)</v>
          </cell>
          <cell r="BE137" t="str">
            <v>Release</v>
          </cell>
          <cell r="BF137" t="str">
            <v>NUF</v>
          </cell>
        </row>
        <row r="138">
          <cell r="G138">
            <v>0</v>
          </cell>
          <cell r="H138">
            <v>405281.32286517863</v>
          </cell>
          <cell r="I138">
            <v>0</v>
          </cell>
          <cell r="J138">
            <v>0</v>
          </cell>
          <cell r="K138">
            <v>22</v>
          </cell>
          <cell r="L138" t="str">
            <v>Fixed</v>
          </cell>
          <cell r="M138">
            <v>1.0999999999999999E-2</v>
          </cell>
          <cell r="N138">
            <v>0</v>
          </cell>
          <cell r="O138" t="str">
            <v>No</v>
          </cell>
          <cell r="P138" t="b">
            <v>0</v>
          </cell>
          <cell r="Q138">
            <v>5.0000000000000001E-3</v>
          </cell>
          <cell r="AW138">
            <v>405281.32286517863</v>
          </cell>
          <cell r="AX138">
            <v>0</v>
          </cell>
          <cell r="AY138">
            <v>0</v>
          </cell>
          <cell r="AZ138">
            <v>22</v>
          </cell>
          <cell r="BA138" t="str">
            <v>Fixed</v>
          </cell>
          <cell r="BB138">
            <v>1.0999999999999999E-2</v>
          </cell>
          <cell r="BC138">
            <v>0</v>
          </cell>
          <cell r="BD138" t="str">
            <v>No</v>
          </cell>
          <cell r="BE138" t="b">
            <v>0</v>
          </cell>
          <cell r="BF138">
            <v>5.0000000000000001E-3</v>
          </cell>
        </row>
        <row r="140">
          <cell r="G140" t="str">
            <v>Commitment Fee</v>
          </cell>
          <cell r="H140" t="str">
            <v>Notary Fees</v>
          </cell>
          <cell r="I140" t="str">
            <v>Lawyer Fees</v>
          </cell>
          <cell r="J140" t="str">
            <v>Loan Reg. (TPF)</v>
          </cell>
          <cell r="K140" t="str">
            <v>Conservateur</v>
          </cell>
          <cell r="L140" t="str">
            <v>Cap (Y/N)</v>
          </cell>
          <cell r="M140" t="str">
            <v>Cap Fee</v>
          </cell>
          <cell r="N140" t="str">
            <v>Cap Amount</v>
          </cell>
          <cell r="O140" t="str">
            <v>Mortgage Type</v>
          </cell>
          <cell r="P140" t="str">
            <v>Mortage Release Fee</v>
          </cell>
          <cell r="AW140" t="str">
            <v>Notary Fees</v>
          </cell>
          <cell r="AX140" t="str">
            <v>Lawyer Fees</v>
          </cell>
          <cell r="AY140" t="str">
            <v>Loan Reg.</v>
          </cell>
          <cell r="AZ140" t="str">
            <v>Conservateur</v>
          </cell>
          <cell r="BA140" t="str">
            <v>Cap (Y/N)</v>
          </cell>
          <cell r="BB140" t="str">
            <v>Cap Fee</v>
          </cell>
          <cell r="BC140" t="str">
            <v>Cap Amount</v>
          </cell>
          <cell r="BD140" t="str">
            <v>Mortage Release Fee</v>
          </cell>
        </row>
        <row r="141">
          <cell r="G141"/>
          <cell r="H141">
            <v>0</v>
          </cell>
          <cell r="I141">
            <v>0</v>
          </cell>
          <cell r="J141">
            <v>0</v>
          </cell>
          <cell r="K141">
            <v>0</v>
          </cell>
          <cell r="L141" t="str">
            <v>No</v>
          </cell>
          <cell r="M141">
            <v>0</v>
          </cell>
          <cell r="N141">
            <v>0</v>
          </cell>
          <cell r="O141" t="str">
            <v>Hyp.</v>
          </cell>
          <cell r="P141">
            <v>3.7499999999999999E-3</v>
          </cell>
          <cell r="AW141">
            <v>0</v>
          </cell>
          <cell r="AX141">
            <v>0</v>
          </cell>
          <cell r="AY141">
            <v>0</v>
          </cell>
          <cell r="AZ141">
            <v>0</v>
          </cell>
          <cell r="BA141" t="str">
            <v>No</v>
          </cell>
          <cell r="BB141">
            <v>0</v>
          </cell>
          <cell r="BC141">
            <v>0</v>
          </cell>
          <cell r="BD141">
            <v>3.7499999999999999E-3</v>
          </cell>
        </row>
        <row r="143">
          <cell r="E143" t="str">
            <v>Fixed</v>
          </cell>
          <cell r="H143">
            <v>4.0549999999999996E-2</v>
          </cell>
        </row>
        <row r="144">
          <cell r="E144" t="str">
            <v>IR Curve</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row>
        <row r="145">
          <cell r="E145" t="str">
            <v>Annual Interest Rate</v>
          </cell>
          <cell r="H145">
            <v>5.1549999999999999E-2</v>
          </cell>
          <cell r="I145">
            <v>5.1549999999999999E-2</v>
          </cell>
          <cell r="J145">
            <v>5.1549999999999999E-2</v>
          </cell>
          <cell r="K145">
            <v>5.1549999999999999E-2</v>
          </cell>
          <cell r="L145">
            <v>5.1549999999999999E-2</v>
          </cell>
          <cell r="M145">
            <v>5.1549999999999999E-2</v>
          </cell>
          <cell r="N145">
            <v>5.1549999999999999E-2</v>
          </cell>
          <cell r="O145">
            <v>5.1549999999999999E-2</v>
          </cell>
          <cell r="P145">
            <v>5.1549999999999999E-2</v>
          </cell>
          <cell r="Q145">
            <v>5.1549999999999999E-2</v>
          </cell>
          <cell r="R145">
            <v>5.1549999999999999E-2</v>
          </cell>
          <cell r="S145">
            <v>5.1549999999999999E-2</v>
          </cell>
          <cell r="T145">
            <v>5.1549999999999999E-2</v>
          </cell>
          <cell r="U145">
            <v>5.1549999999999999E-2</v>
          </cell>
          <cell r="V145">
            <v>5.1549999999999999E-2</v>
          </cell>
          <cell r="W145">
            <v>5.1549999999999999E-2</v>
          </cell>
          <cell r="X145">
            <v>5.1549999999999999E-2</v>
          </cell>
          <cell r="Y145">
            <v>5.1549999999999999E-2</v>
          </cell>
          <cell r="Z145">
            <v>5.1549999999999999E-2</v>
          </cell>
          <cell r="AA145">
            <v>5.1549999999999999E-2</v>
          </cell>
          <cell r="AB145">
            <v>5.1549999999999999E-2</v>
          </cell>
          <cell r="AC145">
            <v>5.1549999999999999E-2</v>
          </cell>
          <cell r="AD145">
            <v>5.1549999999999999E-2</v>
          </cell>
          <cell r="AE145">
            <v>5.1549999999999999E-2</v>
          </cell>
          <cell r="AF145">
            <v>5.1549999999999999E-2</v>
          </cell>
          <cell r="AG145">
            <v>5.1549999999999999E-2</v>
          </cell>
          <cell r="AH145">
            <v>5.1549999999999999E-2</v>
          </cell>
          <cell r="AI145">
            <v>5.1549999999999999E-2</v>
          </cell>
          <cell r="AJ145">
            <v>5.1549999999999999E-2</v>
          </cell>
          <cell r="AK145">
            <v>5.1549999999999999E-2</v>
          </cell>
          <cell r="AL145">
            <v>5.1549999999999999E-2</v>
          </cell>
          <cell r="AM145">
            <v>5.1549999999999999E-2</v>
          </cell>
          <cell r="AN145">
            <v>5.1549999999999999E-2</v>
          </cell>
          <cell r="AO145">
            <v>5.1549999999999999E-2</v>
          </cell>
          <cell r="AP145">
            <v>5.1549999999999999E-2</v>
          </cell>
          <cell r="AQ145">
            <v>5.1549999999999999E-2</v>
          </cell>
          <cell r="AR145">
            <v>5.1549999999999999E-2</v>
          </cell>
          <cell r="AS145">
            <v>5.1549999999999999E-2</v>
          </cell>
          <cell r="AT145">
            <v>5.1549999999999999E-2</v>
          </cell>
          <cell r="AU145">
            <v>5.1549999999999999E-2</v>
          </cell>
          <cell r="AW145">
            <v>5.1549999999999999E-2</v>
          </cell>
        </row>
        <row r="146">
          <cell r="E146" t="str">
            <v>Min. Annual Amortization</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W146">
            <v>0</v>
          </cell>
        </row>
        <row r="148">
          <cell r="E148" t="str">
            <v>Principal BOP</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W148">
            <v>0</v>
          </cell>
          <cell r="AX148">
            <v>0</v>
          </cell>
          <cell r="AY148">
            <v>0</v>
          </cell>
          <cell r="AZ148">
            <v>0</v>
          </cell>
          <cell r="BA148">
            <v>0</v>
          </cell>
          <cell r="BB148">
            <v>0</v>
          </cell>
          <cell r="BC148">
            <v>0</v>
          </cell>
          <cell r="BD148">
            <v>0</v>
          </cell>
          <cell r="BE148">
            <v>0</v>
          </cell>
          <cell r="BF148">
            <v>0</v>
          </cell>
        </row>
        <row r="149">
          <cell r="D149">
            <v>0</v>
          </cell>
          <cell r="E149" t="str">
            <v>Drawdown</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W149">
            <v>0</v>
          </cell>
          <cell r="AX149">
            <v>0</v>
          </cell>
          <cell r="AY149">
            <v>0</v>
          </cell>
          <cell r="AZ149">
            <v>0</v>
          </cell>
          <cell r="BA149">
            <v>0</v>
          </cell>
          <cell r="BB149">
            <v>0</v>
          </cell>
          <cell r="BC149">
            <v>0</v>
          </cell>
          <cell r="BD149">
            <v>0</v>
          </cell>
          <cell r="BE149">
            <v>0</v>
          </cell>
          <cell r="BF149">
            <v>0</v>
          </cell>
        </row>
        <row r="150">
          <cell r="D150">
            <v>0</v>
          </cell>
          <cell r="E150" t="str">
            <v>Reimbursement</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W150">
            <v>0</v>
          </cell>
          <cell r="AX150">
            <v>0</v>
          </cell>
          <cell r="AY150">
            <v>0</v>
          </cell>
          <cell r="AZ150">
            <v>0</v>
          </cell>
          <cell r="BA150">
            <v>0</v>
          </cell>
          <cell r="BB150">
            <v>0</v>
          </cell>
          <cell r="BC150">
            <v>0</v>
          </cell>
          <cell r="BD150">
            <v>0</v>
          </cell>
          <cell r="BE150">
            <v>0</v>
          </cell>
          <cell r="BF150">
            <v>0</v>
          </cell>
        </row>
        <row r="151">
          <cell r="D151">
            <v>0</v>
          </cell>
          <cell r="E151" t="str">
            <v>Amortization</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W151">
            <v>0</v>
          </cell>
          <cell r="AX151">
            <v>0</v>
          </cell>
          <cell r="AY151">
            <v>0</v>
          </cell>
          <cell r="AZ151">
            <v>0</v>
          </cell>
          <cell r="BA151">
            <v>0</v>
          </cell>
          <cell r="BB151">
            <v>0</v>
          </cell>
          <cell r="BC151">
            <v>0</v>
          </cell>
          <cell r="BD151">
            <v>0</v>
          </cell>
          <cell r="BE151">
            <v>0</v>
          </cell>
          <cell r="BF151">
            <v>0</v>
          </cell>
        </row>
        <row r="152">
          <cell r="E152" t="str">
            <v>Principal EOP</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W152">
            <v>0</v>
          </cell>
          <cell r="AX152">
            <v>0</v>
          </cell>
          <cell r="AY152">
            <v>0</v>
          </cell>
          <cell r="AZ152">
            <v>0</v>
          </cell>
          <cell r="BA152">
            <v>0</v>
          </cell>
          <cell r="BB152">
            <v>0</v>
          </cell>
          <cell r="BC152">
            <v>0</v>
          </cell>
          <cell r="BD152">
            <v>0</v>
          </cell>
          <cell r="BE152">
            <v>0</v>
          </cell>
          <cell r="BF152">
            <v>0</v>
          </cell>
        </row>
        <row r="154">
          <cell r="E154" t="str">
            <v>Undrawn Principal</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row>
        <row r="155">
          <cell r="D155">
            <v>0</v>
          </cell>
          <cell r="E155" t="str">
            <v>Paid Interests</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W155">
            <v>0</v>
          </cell>
          <cell r="AX155">
            <v>0</v>
          </cell>
          <cell r="AY155">
            <v>0</v>
          </cell>
          <cell r="AZ155">
            <v>0</v>
          </cell>
          <cell r="BA155">
            <v>0</v>
          </cell>
          <cell r="BB155">
            <v>0</v>
          </cell>
          <cell r="BC155">
            <v>0</v>
          </cell>
          <cell r="BD155">
            <v>0</v>
          </cell>
          <cell r="BE155">
            <v>0</v>
          </cell>
          <cell r="BF155">
            <v>0</v>
          </cell>
        </row>
        <row r="156">
          <cell r="D156">
            <v>0</v>
          </cell>
          <cell r="E156" t="str">
            <v>NUF</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W156">
            <v>0</v>
          </cell>
          <cell r="AX156">
            <v>0</v>
          </cell>
          <cell r="AY156">
            <v>0</v>
          </cell>
          <cell r="AZ156">
            <v>0</v>
          </cell>
          <cell r="BA156">
            <v>0</v>
          </cell>
          <cell r="BB156">
            <v>0</v>
          </cell>
          <cell r="BC156">
            <v>0</v>
          </cell>
          <cell r="BD156">
            <v>0</v>
          </cell>
          <cell r="BE156">
            <v>0</v>
          </cell>
          <cell r="BF156">
            <v>0</v>
          </cell>
        </row>
        <row r="157">
          <cell r="D157">
            <v>0</v>
          </cell>
          <cell r="E157" t="str">
            <v>Commitment Fees</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W157">
            <v>0</v>
          </cell>
          <cell r="AX157">
            <v>0</v>
          </cell>
          <cell r="AY157">
            <v>0</v>
          </cell>
          <cell r="AZ157">
            <v>0</v>
          </cell>
          <cell r="BA157">
            <v>0</v>
          </cell>
          <cell r="BB157">
            <v>0</v>
          </cell>
          <cell r="BC157">
            <v>0</v>
          </cell>
          <cell r="BD157">
            <v>0</v>
          </cell>
          <cell r="BE157">
            <v>0</v>
          </cell>
          <cell r="BF157">
            <v>0</v>
          </cell>
        </row>
        <row r="158">
          <cell r="D158">
            <v>0</v>
          </cell>
          <cell r="E158" t="str">
            <v>Notary &amp; Lawyer</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W158">
            <v>0</v>
          </cell>
          <cell r="AX158">
            <v>0</v>
          </cell>
          <cell r="AY158">
            <v>0</v>
          </cell>
          <cell r="AZ158">
            <v>0</v>
          </cell>
          <cell r="BA158">
            <v>0</v>
          </cell>
          <cell r="BB158">
            <v>0</v>
          </cell>
          <cell r="BC158">
            <v>0</v>
          </cell>
          <cell r="BD158">
            <v>0</v>
          </cell>
          <cell r="BE158">
            <v>0</v>
          </cell>
          <cell r="BF158">
            <v>0</v>
          </cell>
        </row>
        <row r="159">
          <cell r="D159">
            <v>0</v>
          </cell>
          <cell r="E159" t="str">
            <v>Loan Reg.  Conservateur</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W159">
            <v>0</v>
          </cell>
          <cell r="AX159">
            <v>0</v>
          </cell>
          <cell r="AY159">
            <v>0</v>
          </cell>
          <cell r="AZ159">
            <v>0</v>
          </cell>
          <cell r="BA159">
            <v>0</v>
          </cell>
          <cell r="BB159">
            <v>0</v>
          </cell>
          <cell r="BC159">
            <v>0</v>
          </cell>
          <cell r="BD159">
            <v>0</v>
          </cell>
          <cell r="BE159">
            <v>0</v>
          </cell>
          <cell r="BF159">
            <v>0</v>
          </cell>
        </row>
        <row r="160">
          <cell r="D160">
            <v>0</v>
          </cell>
          <cell r="E160" t="str">
            <v>Cap Fee</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W160">
            <v>0</v>
          </cell>
          <cell r="AX160">
            <v>0</v>
          </cell>
          <cell r="AY160">
            <v>0</v>
          </cell>
          <cell r="AZ160">
            <v>0</v>
          </cell>
          <cell r="BA160">
            <v>0</v>
          </cell>
          <cell r="BB160">
            <v>0</v>
          </cell>
          <cell r="BC160">
            <v>0</v>
          </cell>
          <cell r="BD160">
            <v>0</v>
          </cell>
          <cell r="BE160">
            <v>0</v>
          </cell>
          <cell r="BF160">
            <v>0</v>
          </cell>
        </row>
        <row r="161">
          <cell r="D161">
            <v>0</v>
          </cell>
          <cell r="E161" t="str">
            <v>Mortgage Release Fees</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W161">
            <v>0</v>
          </cell>
          <cell r="AX161">
            <v>0</v>
          </cell>
          <cell r="AY161">
            <v>0</v>
          </cell>
          <cell r="AZ161">
            <v>0</v>
          </cell>
          <cell r="BA161">
            <v>0</v>
          </cell>
          <cell r="BB161">
            <v>0</v>
          </cell>
          <cell r="BC161">
            <v>0</v>
          </cell>
          <cell r="BD161">
            <v>0</v>
          </cell>
          <cell r="BE161">
            <v>0</v>
          </cell>
          <cell r="BF161">
            <v>0</v>
          </cell>
        </row>
        <row r="163">
          <cell r="D163">
            <v>0</v>
          </cell>
          <cell r="E163" t="str">
            <v>Junior Debt Cash Flows</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W163">
            <v>0</v>
          </cell>
          <cell r="AX163">
            <v>0</v>
          </cell>
          <cell r="AY163">
            <v>0</v>
          </cell>
          <cell r="AZ163">
            <v>0</v>
          </cell>
          <cell r="BA163">
            <v>0</v>
          </cell>
          <cell r="BB163">
            <v>0</v>
          </cell>
          <cell r="BC163">
            <v>0</v>
          </cell>
          <cell r="BD163">
            <v>0</v>
          </cell>
          <cell r="BE163">
            <v>0</v>
          </cell>
          <cell r="BF163">
            <v>0</v>
          </cell>
        </row>
        <row r="166">
          <cell r="E166" t="str">
            <v>Refinancing</v>
          </cell>
          <cell r="G166" t="str">
            <v>% Financed</v>
          </cell>
          <cell r="H166" t="str">
            <v>Basis</v>
          </cell>
          <cell r="I166" t="str">
            <v>Amount</v>
          </cell>
          <cell r="J166" t="str">
            <v>Start</v>
          </cell>
          <cell r="K166" t="str">
            <v>Maturity</v>
          </cell>
          <cell r="L166" t="str">
            <v>Interest Rate</v>
          </cell>
          <cell r="M166" t="str">
            <v>Margin</v>
          </cell>
          <cell r="N166" t="str">
            <v>Min. Amort.</v>
          </cell>
          <cell r="O166" t="str">
            <v>Over-Amort. (Y/N)</v>
          </cell>
          <cell r="P166" t="str">
            <v>Release</v>
          </cell>
          <cell r="S166" t="str">
            <v>Pas d'Over-amortization senior si over-amortization senior</v>
          </cell>
          <cell r="AW166" t="str">
            <v>Basis</v>
          </cell>
          <cell r="AX166" t="str">
            <v>Amount</v>
          </cell>
          <cell r="AY166" t="str">
            <v>Start</v>
          </cell>
          <cell r="AZ166" t="str">
            <v>Maturity</v>
          </cell>
          <cell r="BA166" t="str">
            <v>Interest Rate</v>
          </cell>
          <cell r="BB166" t="str">
            <v>Margin</v>
          </cell>
          <cell r="BC166" t="str">
            <v>Min. Amort.</v>
          </cell>
          <cell r="BD166" t="str">
            <v>Over-Amort. (Y/N)</v>
          </cell>
          <cell r="BE166" t="str">
            <v>Release</v>
          </cell>
        </row>
        <row r="167">
          <cell r="G167">
            <v>0</v>
          </cell>
          <cell r="H167">
            <v>405281.32286517863</v>
          </cell>
          <cell r="I167">
            <v>0</v>
          </cell>
          <cell r="J167">
            <v>0</v>
          </cell>
          <cell r="K167">
            <v>22</v>
          </cell>
          <cell r="L167" t="str">
            <v>Fixed</v>
          </cell>
          <cell r="M167">
            <v>1.0999999999999999E-2</v>
          </cell>
          <cell r="N167">
            <v>0</v>
          </cell>
          <cell r="O167" t="str">
            <v>No</v>
          </cell>
          <cell r="P167" t="b">
            <v>0</v>
          </cell>
          <cell r="AW167">
            <v>405281.32286517863</v>
          </cell>
          <cell r="AX167">
            <v>0</v>
          </cell>
          <cell r="AY167">
            <v>0</v>
          </cell>
          <cell r="AZ167">
            <v>22</v>
          </cell>
          <cell r="BA167" t="str">
            <v>Fixed</v>
          </cell>
          <cell r="BB167">
            <v>1.0999999999999999E-2</v>
          </cell>
          <cell r="BC167">
            <v>0</v>
          </cell>
          <cell r="BD167" t="str">
            <v>No</v>
          </cell>
          <cell r="BE167" t="b">
            <v>0</v>
          </cell>
        </row>
        <row r="169">
          <cell r="G169" t="str">
            <v>Commitment Fee</v>
          </cell>
          <cell r="H169" t="str">
            <v>Notary Fees</v>
          </cell>
          <cell r="I169" t="str">
            <v>Lawyer Fees</v>
          </cell>
          <cell r="J169" t="str">
            <v>Loan Reg. (TPF)</v>
          </cell>
          <cell r="K169" t="str">
            <v>Conservateur</v>
          </cell>
          <cell r="L169" t="str">
            <v>Cap (Y/N)</v>
          </cell>
          <cell r="M169" t="str">
            <v>Cap Fee</v>
          </cell>
          <cell r="N169" t="str">
            <v>Cap Amount</v>
          </cell>
          <cell r="O169" t="str">
            <v>Mortgage Type</v>
          </cell>
          <cell r="P169" t="str">
            <v>Mortage Release Fee</v>
          </cell>
          <cell r="AW169" t="str">
            <v>Notary Fees</v>
          </cell>
          <cell r="AX169" t="str">
            <v>Lawyer Fees</v>
          </cell>
          <cell r="AY169" t="str">
            <v>Loan Reg.</v>
          </cell>
          <cell r="AZ169" t="str">
            <v>Conservateur</v>
          </cell>
          <cell r="BA169" t="str">
            <v>Cap (Y/N)</v>
          </cell>
          <cell r="BB169" t="str">
            <v>Cap Fee</v>
          </cell>
          <cell r="BC169" t="str">
            <v>Cap Amount</v>
          </cell>
          <cell r="BD169" t="str">
            <v>Mortage Release Fee</v>
          </cell>
        </row>
        <row r="170">
          <cell r="G170"/>
          <cell r="H170">
            <v>0</v>
          </cell>
          <cell r="I170">
            <v>0</v>
          </cell>
          <cell r="J170">
            <v>0</v>
          </cell>
          <cell r="K170">
            <v>0</v>
          </cell>
          <cell r="L170" t="str">
            <v>No</v>
          </cell>
          <cell r="M170">
            <v>0</v>
          </cell>
          <cell r="N170">
            <v>0</v>
          </cell>
          <cell r="O170" t="str">
            <v>Hyp.</v>
          </cell>
          <cell r="P170">
            <v>3.7499999999999999E-3</v>
          </cell>
          <cell r="AW170">
            <v>0</v>
          </cell>
          <cell r="AX170">
            <v>0</v>
          </cell>
          <cell r="AY170">
            <v>0</v>
          </cell>
          <cell r="AZ170">
            <v>0</v>
          </cell>
          <cell r="BA170" t="str">
            <v>No</v>
          </cell>
          <cell r="BB170">
            <v>0</v>
          </cell>
          <cell r="BC170">
            <v>0</v>
          </cell>
          <cell r="BD170">
            <v>3.7499999999999999E-3</v>
          </cell>
        </row>
        <row r="172">
          <cell r="E172" t="str">
            <v>Fixed</v>
          </cell>
          <cell r="H172">
            <v>4.0549999999999996E-2</v>
          </cell>
        </row>
        <row r="173">
          <cell r="E173" t="str">
            <v>IR Curve</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row>
        <row r="174">
          <cell r="E174" t="str">
            <v>Annual Interest Rate</v>
          </cell>
          <cell r="H174">
            <v>5.1549999999999999E-2</v>
          </cell>
          <cell r="I174">
            <v>5.1549999999999999E-2</v>
          </cell>
          <cell r="J174">
            <v>5.1549999999999999E-2</v>
          </cell>
          <cell r="K174">
            <v>5.1549999999999999E-2</v>
          </cell>
          <cell r="L174">
            <v>5.1549999999999999E-2</v>
          </cell>
          <cell r="M174">
            <v>5.1549999999999999E-2</v>
          </cell>
          <cell r="N174">
            <v>5.1549999999999999E-2</v>
          </cell>
          <cell r="O174">
            <v>5.1549999999999999E-2</v>
          </cell>
          <cell r="P174">
            <v>5.1549999999999999E-2</v>
          </cell>
          <cell r="Q174">
            <v>5.1549999999999999E-2</v>
          </cell>
          <cell r="R174">
            <v>5.1549999999999999E-2</v>
          </cell>
          <cell r="S174">
            <v>5.1549999999999999E-2</v>
          </cell>
          <cell r="T174">
            <v>5.1549999999999999E-2</v>
          </cell>
          <cell r="U174">
            <v>5.1549999999999999E-2</v>
          </cell>
          <cell r="V174">
            <v>5.1549999999999999E-2</v>
          </cell>
          <cell r="W174">
            <v>5.1549999999999999E-2</v>
          </cell>
          <cell r="X174">
            <v>5.1549999999999999E-2</v>
          </cell>
          <cell r="Y174">
            <v>5.1549999999999999E-2</v>
          </cell>
          <cell r="Z174">
            <v>5.1549999999999999E-2</v>
          </cell>
          <cell r="AA174">
            <v>5.1549999999999999E-2</v>
          </cell>
          <cell r="AB174">
            <v>5.1549999999999999E-2</v>
          </cell>
          <cell r="AC174">
            <v>5.1549999999999999E-2</v>
          </cell>
          <cell r="AD174">
            <v>5.1549999999999999E-2</v>
          </cell>
          <cell r="AE174">
            <v>5.1549999999999999E-2</v>
          </cell>
          <cell r="AF174">
            <v>5.1549999999999999E-2</v>
          </cell>
          <cell r="AG174">
            <v>5.1549999999999999E-2</v>
          </cell>
          <cell r="AH174">
            <v>5.1549999999999999E-2</v>
          </cell>
          <cell r="AI174">
            <v>5.1549999999999999E-2</v>
          </cell>
          <cell r="AJ174">
            <v>5.1549999999999999E-2</v>
          </cell>
          <cell r="AK174">
            <v>5.1549999999999999E-2</v>
          </cell>
          <cell r="AL174">
            <v>5.1549999999999999E-2</v>
          </cell>
          <cell r="AM174">
            <v>5.1549999999999999E-2</v>
          </cell>
          <cell r="AN174">
            <v>5.1549999999999999E-2</v>
          </cell>
          <cell r="AO174">
            <v>5.1549999999999999E-2</v>
          </cell>
          <cell r="AP174">
            <v>5.1549999999999999E-2</v>
          </cell>
          <cell r="AQ174">
            <v>5.1549999999999999E-2</v>
          </cell>
          <cell r="AR174">
            <v>5.1549999999999999E-2</v>
          </cell>
          <cell r="AS174">
            <v>5.1549999999999999E-2</v>
          </cell>
          <cell r="AT174">
            <v>5.1549999999999999E-2</v>
          </cell>
          <cell r="AU174">
            <v>5.1549999999999999E-2</v>
          </cell>
          <cell r="AW174">
            <v>5.1549999999999999E-2</v>
          </cell>
        </row>
        <row r="175">
          <cell r="E175" t="str">
            <v>Min. Annual Amortization</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W175">
            <v>0</v>
          </cell>
        </row>
        <row r="177">
          <cell r="E177" t="str">
            <v>Principal BOP</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W177">
            <v>0</v>
          </cell>
          <cell r="AX177">
            <v>0</v>
          </cell>
          <cell r="AY177">
            <v>0</v>
          </cell>
          <cell r="AZ177">
            <v>0</v>
          </cell>
          <cell r="BA177">
            <v>0</v>
          </cell>
          <cell r="BB177">
            <v>0</v>
          </cell>
          <cell r="BC177">
            <v>0</v>
          </cell>
          <cell r="BD177">
            <v>0</v>
          </cell>
          <cell r="BE177">
            <v>0</v>
          </cell>
          <cell r="BF177">
            <v>0</v>
          </cell>
        </row>
        <row r="178">
          <cell r="D178">
            <v>0</v>
          </cell>
          <cell r="E178" t="str">
            <v>Drawdown</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W178">
            <v>0</v>
          </cell>
          <cell r="AX178">
            <v>0</v>
          </cell>
          <cell r="AY178">
            <v>0</v>
          </cell>
          <cell r="AZ178">
            <v>0</v>
          </cell>
          <cell r="BA178">
            <v>0</v>
          </cell>
          <cell r="BB178">
            <v>0</v>
          </cell>
          <cell r="BC178">
            <v>0</v>
          </cell>
          <cell r="BD178">
            <v>0</v>
          </cell>
          <cell r="BE178">
            <v>0</v>
          </cell>
          <cell r="BF178">
            <v>0</v>
          </cell>
        </row>
        <row r="179">
          <cell r="D179">
            <v>0</v>
          </cell>
          <cell r="E179" t="str">
            <v>Reimbursement</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W179">
            <v>0</v>
          </cell>
          <cell r="AX179">
            <v>0</v>
          </cell>
          <cell r="AY179">
            <v>0</v>
          </cell>
          <cell r="AZ179">
            <v>0</v>
          </cell>
          <cell r="BA179">
            <v>0</v>
          </cell>
          <cell r="BB179">
            <v>0</v>
          </cell>
          <cell r="BC179">
            <v>0</v>
          </cell>
          <cell r="BD179">
            <v>0</v>
          </cell>
          <cell r="BE179">
            <v>0</v>
          </cell>
          <cell r="BF179">
            <v>0</v>
          </cell>
        </row>
        <row r="180">
          <cell r="D180">
            <v>0</v>
          </cell>
          <cell r="E180" t="str">
            <v>Amortization</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W180">
            <v>0</v>
          </cell>
          <cell r="AX180">
            <v>0</v>
          </cell>
          <cell r="AY180">
            <v>0</v>
          </cell>
          <cell r="AZ180">
            <v>0</v>
          </cell>
          <cell r="BA180">
            <v>0</v>
          </cell>
          <cell r="BB180">
            <v>0</v>
          </cell>
          <cell r="BC180">
            <v>0</v>
          </cell>
          <cell r="BD180">
            <v>0</v>
          </cell>
          <cell r="BE180">
            <v>0</v>
          </cell>
          <cell r="BF180">
            <v>0</v>
          </cell>
        </row>
        <row r="181">
          <cell r="E181" t="str">
            <v>Principal EOP</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W181">
            <v>0</v>
          </cell>
          <cell r="AX181">
            <v>0</v>
          </cell>
          <cell r="AY181">
            <v>0</v>
          </cell>
          <cell r="AZ181">
            <v>0</v>
          </cell>
          <cell r="BA181">
            <v>0</v>
          </cell>
          <cell r="BB181">
            <v>0</v>
          </cell>
          <cell r="BC181">
            <v>0</v>
          </cell>
          <cell r="BD181">
            <v>0</v>
          </cell>
          <cell r="BE181">
            <v>0</v>
          </cell>
          <cell r="BF181">
            <v>0</v>
          </cell>
        </row>
        <row r="183">
          <cell r="D183">
            <v>0</v>
          </cell>
          <cell r="E183" t="str">
            <v>Paid Interests</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W183">
            <v>0</v>
          </cell>
          <cell r="AX183">
            <v>0</v>
          </cell>
          <cell r="AY183">
            <v>0</v>
          </cell>
          <cell r="AZ183">
            <v>0</v>
          </cell>
          <cell r="BA183">
            <v>0</v>
          </cell>
          <cell r="BB183">
            <v>0</v>
          </cell>
          <cell r="BC183">
            <v>0</v>
          </cell>
          <cell r="BD183">
            <v>0</v>
          </cell>
          <cell r="BE183">
            <v>0</v>
          </cell>
          <cell r="BF183">
            <v>0</v>
          </cell>
        </row>
        <row r="184">
          <cell r="D184">
            <v>0</v>
          </cell>
          <cell r="E184" t="str">
            <v>Commitment Fees</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W184">
            <v>0</v>
          </cell>
          <cell r="AX184">
            <v>0</v>
          </cell>
          <cell r="AY184">
            <v>0</v>
          </cell>
          <cell r="AZ184">
            <v>0</v>
          </cell>
          <cell r="BA184">
            <v>0</v>
          </cell>
          <cell r="BB184">
            <v>0</v>
          </cell>
          <cell r="BC184">
            <v>0</v>
          </cell>
          <cell r="BD184">
            <v>0</v>
          </cell>
          <cell r="BE184">
            <v>0</v>
          </cell>
          <cell r="BF184">
            <v>0</v>
          </cell>
        </row>
        <row r="185">
          <cell r="D185">
            <v>0</v>
          </cell>
          <cell r="E185" t="str">
            <v>Notary &amp; Lawyer</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W185">
            <v>0</v>
          </cell>
          <cell r="AX185">
            <v>0</v>
          </cell>
          <cell r="AY185">
            <v>0</v>
          </cell>
          <cell r="AZ185">
            <v>0</v>
          </cell>
          <cell r="BA185">
            <v>0</v>
          </cell>
          <cell r="BB185">
            <v>0</v>
          </cell>
          <cell r="BC185">
            <v>0</v>
          </cell>
          <cell r="BD185">
            <v>0</v>
          </cell>
          <cell r="BE185">
            <v>0</v>
          </cell>
          <cell r="BF185">
            <v>0</v>
          </cell>
        </row>
        <row r="186">
          <cell r="D186">
            <v>0</v>
          </cell>
          <cell r="E186" t="str">
            <v>Loan Reg.  Conservateur</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W186">
            <v>0</v>
          </cell>
          <cell r="AX186">
            <v>0</v>
          </cell>
          <cell r="AY186">
            <v>0</v>
          </cell>
          <cell r="AZ186">
            <v>0</v>
          </cell>
          <cell r="BA186">
            <v>0</v>
          </cell>
          <cell r="BB186">
            <v>0</v>
          </cell>
          <cell r="BC186">
            <v>0</v>
          </cell>
          <cell r="BD186">
            <v>0</v>
          </cell>
          <cell r="BE186">
            <v>0</v>
          </cell>
          <cell r="BF186">
            <v>0</v>
          </cell>
        </row>
        <row r="187">
          <cell r="D187">
            <v>0</v>
          </cell>
          <cell r="E187" t="str">
            <v>Cap Fee</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W187">
            <v>0</v>
          </cell>
          <cell r="AX187">
            <v>0</v>
          </cell>
          <cell r="AY187">
            <v>0</v>
          </cell>
          <cell r="AZ187">
            <v>0</v>
          </cell>
          <cell r="BA187">
            <v>0</v>
          </cell>
          <cell r="BB187">
            <v>0</v>
          </cell>
          <cell r="BC187">
            <v>0</v>
          </cell>
          <cell r="BD187">
            <v>0</v>
          </cell>
          <cell r="BE187">
            <v>0</v>
          </cell>
          <cell r="BF187">
            <v>0</v>
          </cell>
        </row>
        <row r="188">
          <cell r="D188">
            <v>0</v>
          </cell>
          <cell r="E188" t="str">
            <v>Mortgage Release Fees</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W188">
            <v>0</v>
          </cell>
          <cell r="AX188">
            <v>0</v>
          </cell>
          <cell r="AY188">
            <v>0</v>
          </cell>
          <cell r="AZ188">
            <v>0</v>
          </cell>
          <cell r="BA188">
            <v>0</v>
          </cell>
          <cell r="BB188">
            <v>0</v>
          </cell>
          <cell r="BC188">
            <v>0</v>
          </cell>
          <cell r="BD188">
            <v>0</v>
          </cell>
          <cell r="BE188">
            <v>0</v>
          </cell>
          <cell r="BF188">
            <v>0</v>
          </cell>
        </row>
        <row r="190">
          <cell r="D190">
            <v>0</v>
          </cell>
          <cell r="E190" t="str">
            <v>Refinancing Cash Flows</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W190">
            <v>0</v>
          </cell>
          <cell r="AX190">
            <v>0</v>
          </cell>
          <cell r="AY190">
            <v>0</v>
          </cell>
          <cell r="AZ190">
            <v>0</v>
          </cell>
          <cell r="BA190">
            <v>0</v>
          </cell>
          <cell r="BB190">
            <v>0</v>
          </cell>
          <cell r="BC190">
            <v>0</v>
          </cell>
          <cell r="BD190">
            <v>0</v>
          </cell>
          <cell r="BE190">
            <v>0</v>
          </cell>
          <cell r="BF190">
            <v>0</v>
          </cell>
        </row>
        <row r="193">
          <cell r="E193" t="str">
            <v>Capex Debt</v>
          </cell>
          <cell r="G193" t="str">
            <v>% Financed</v>
          </cell>
          <cell r="H193" t="str">
            <v>Basis</v>
          </cell>
          <cell r="I193" t="str">
            <v>Amount</v>
          </cell>
          <cell r="J193" t="str">
            <v>Start</v>
          </cell>
          <cell r="K193" t="str">
            <v>Maturity</v>
          </cell>
          <cell r="L193" t="str">
            <v>Interest Rate</v>
          </cell>
          <cell r="M193" t="str">
            <v>Margin</v>
          </cell>
          <cell r="N193" t="str">
            <v>Release</v>
          </cell>
          <cell r="O193" t="str">
            <v>NUF</v>
          </cell>
          <cell r="AW193" t="str">
            <v>Basis</v>
          </cell>
          <cell r="AX193" t="str">
            <v>Amount</v>
          </cell>
          <cell r="AY193" t="str">
            <v>Start</v>
          </cell>
          <cell r="AZ193" t="str">
            <v>Maturity</v>
          </cell>
          <cell r="BA193" t="str">
            <v>Interest Rate</v>
          </cell>
          <cell r="BB193" t="str">
            <v>Margin</v>
          </cell>
          <cell r="BC193" t="str">
            <v>Release</v>
          </cell>
          <cell r="BD193" t="str">
            <v>NUF</v>
          </cell>
        </row>
        <row r="194">
          <cell r="G194">
            <v>0</v>
          </cell>
          <cell r="H194">
            <v>22850</v>
          </cell>
          <cell r="I194">
            <v>0</v>
          </cell>
          <cell r="J194">
            <v>0</v>
          </cell>
          <cell r="K194">
            <v>22</v>
          </cell>
          <cell r="L194" t="str">
            <v>Fixed</v>
          </cell>
          <cell r="M194">
            <v>0</v>
          </cell>
          <cell r="N194" t="b">
            <v>0</v>
          </cell>
          <cell r="O194">
            <v>6.0000000000000001E-3</v>
          </cell>
          <cell r="AW194">
            <v>22850</v>
          </cell>
          <cell r="AX194">
            <v>0</v>
          </cell>
          <cell r="AY194">
            <v>0</v>
          </cell>
          <cell r="AZ194">
            <v>22</v>
          </cell>
          <cell r="BA194" t="str">
            <v>Fixed</v>
          </cell>
          <cell r="BB194">
            <v>0</v>
          </cell>
          <cell r="BC194" t="b">
            <v>0</v>
          </cell>
          <cell r="BD194">
            <v>6.0000000000000001E-3</v>
          </cell>
        </row>
        <row r="196">
          <cell r="G196" t="str">
            <v>Commitment Fee</v>
          </cell>
          <cell r="H196" t="str">
            <v>Notary Fees</v>
          </cell>
          <cell r="I196" t="str">
            <v>Lawyer Fees</v>
          </cell>
          <cell r="J196" t="str">
            <v>Loan Reg.</v>
          </cell>
          <cell r="K196" t="str">
            <v>Conservateur</v>
          </cell>
          <cell r="L196" t="str">
            <v>Cap (Y/N)</v>
          </cell>
          <cell r="M196" t="str">
            <v>Cap Fee</v>
          </cell>
          <cell r="N196" t="str">
            <v>Cap Amount</v>
          </cell>
          <cell r="AW196" t="str">
            <v>Notary Fees</v>
          </cell>
          <cell r="AX196" t="str">
            <v>Lawyer Fees</v>
          </cell>
          <cell r="AY196" t="str">
            <v>Loan Reg.</v>
          </cell>
          <cell r="AZ196" t="str">
            <v>Conservateur</v>
          </cell>
          <cell r="BA196" t="str">
            <v>Cap (Y/N)</v>
          </cell>
          <cell r="BB196" t="str">
            <v>Cap Fee</v>
          </cell>
          <cell r="BC196" t="str">
            <v>Cap Amount</v>
          </cell>
        </row>
        <row r="197">
          <cell r="G197"/>
          <cell r="H197">
            <v>0</v>
          </cell>
          <cell r="I197">
            <v>0</v>
          </cell>
          <cell r="J197">
            <v>0</v>
          </cell>
          <cell r="K197">
            <v>0</v>
          </cell>
          <cell r="L197" t="str">
            <v>No</v>
          </cell>
          <cell r="M197">
            <v>4.1599999999999996E-3</v>
          </cell>
          <cell r="N197">
            <v>0.04</v>
          </cell>
          <cell r="AW197">
            <v>0</v>
          </cell>
          <cell r="AX197">
            <v>0</v>
          </cell>
          <cell r="AY197">
            <v>0</v>
          </cell>
          <cell r="AZ197">
            <v>0</v>
          </cell>
          <cell r="BA197" t="str">
            <v>No</v>
          </cell>
          <cell r="BB197">
            <v>4.1599999999999996E-3</v>
          </cell>
          <cell r="BC197">
            <v>0.04</v>
          </cell>
        </row>
        <row r="199">
          <cell r="E199" t="str">
            <v>Fixed</v>
          </cell>
          <cell r="H199">
            <v>4.0549999999999996E-2</v>
          </cell>
        </row>
        <row r="200">
          <cell r="E200" t="str">
            <v>IR Curve</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row>
        <row r="201">
          <cell r="E201" t="str">
            <v>Annual Interest Rate</v>
          </cell>
          <cell r="H201">
            <v>4.0549999999999996E-2</v>
          </cell>
          <cell r="I201">
            <v>4.0549999999999996E-2</v>
          </cell>
          <cell r="J201">
            <v>4.0549999999999996E-2</v>
          </cell>
          <cell r="K201">
            <v>4.0549999999999996E-2</v>
          </cell>
          <cell r="L201">
            <v>4.0549999999999996E-2</v>
          </cell>
          <cell r="M201">
            <v>4.0549999999999996E-2</v>
          </cell>
          <cell r="N201">
            <v>4.0549999999999996E-2</v>
          </cell>
          <cell r="O201">
            <v>4.0549999999999996E-2</v>
          </cell>
          <cell r="P201">
            <v>4.0549999999999996E-2</v>
          </cell>
          <cell r="Q201">
            <v>4.0549999999999996E-2</v>
          </cell>
          <cell r="R201">
            <v>4.0549999999999996E-2</v>
          </cell>
          <cell r="S201">
            <v>4.0549999999999996E-2</v>
          </cell>
          <cell r="T201">
            <v>4.0549999999999996E-2</v>
          </cell>
          <cell r="U201">
            <v>4.0549999999999996E-2</v>
          </cell>
          <cell r="V201">
            <v>4.0549999999999996E-2</v>
          </cell>
          <cell r="W201">
            <v>4.0549999999999996E-2</v>
          </cell>
          <cell r="X201">
            <v>4.0549999999999996E-2</v>
          </cell>
          <cell r="Y201">
            <v>4.0549999999999996E-2</v>
          </cell>
          <cell r="Z201">
            <v>4.0549999999999996E-2</v>
          </cell>
          <cell r="AA201">
            <v>4.0549999999999996E-2</v>
          </cell>
          <cell r="AB201">
            <v>4.0549999999999996E-2</v>
          </cell>
          <cell r="AC201">
            <v>4.0549999999999996E-2</v>
          </cell>
          <cell r="AD201">
            <v>4.0549999999999996E-2</v>
          </cell>
          <cell r="AE201">
            <v>4.0549999999999996E-2</v>
          </cell>
          <cell r="AF201">
            <v>4.0549999999999996E-2</v>
          </cell>
          <cell r="AG201">
            <v>4.0549999999999996E-2</v>
          </cell>
          <cell r="AH201">
            <v>4.0549999999999996E-2</v>
          </cell>
          <cell r="AI201">
            <v>4.0549999999999996E-2</v>
          </cell>
          <cell r="AJ201">
            <v>4.0549999999999996E-2</v>
          </cell>
          <cell r="AK201">
            <v>4.0549999999999996E-2</v>
          </cell>
          <cell r="AL201">
            <v>4.0549999999999996E-2</v>
          </cell>
          <cell r="AM201">
            <v>4.0549999999999996E-2</v>
          </cell>
          <cell r="AN201">
            <v>4.0549999999999996E-2</v>
          </cell>
          <cell r="AO201">
            <v>4.0549999999999996E-2</v>
          </cell>
          <cell r="AP201">
            <v>4.0549999999999996E-2</v>
          </cell>
          <cell r="AQ201">
            <v>4.0549999999999996E-2</v>
          </cell>
          <cell r="AR201">
            <v>4.0549999999999996E-2</v>
          </cell>
          <cell r="AS201">
            <v>4.0549999999999996E-2</v>
          </cell>
          <cell r="AT201">
            <v>4.0549999999999996E-2</v>
          </cell>
          <cell r="AU201">
            <v>4.0549999999999996E-2</v>
          </cell>
          <cell r="AW201">
            <v>4.0549999999999996E-2</v>
          </cell>
        </row>
        <row r="202">
          <cell r="AW202">
            <v>0</v>
          </cell>
        </row>
        <row r="203">
          <cell r="E203" t="str">
            <v>Principal BOP</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W203">
            <v>0</v>
          </cell>
          <cell r="AX203">
            <v>0</v>
          </cell>
          <cell r="AY203">
            <v>0</v>
          </cell>
          <cell r="AZ203">
            <v>0</v>
          </cell>
          <cell r="BA203">
            <v>0</v>
          </cell>
          <cell r="BB203">
            <v>0</v>
          </cell>
          <cell r="BC203">
            <v>0</v>
          </cell>
          <cell r="BD203">
            <v>0</v>
          </cell>
          <cell r="BE203">
            <v>0</v>
          </cell>
          <cell r="BF203">
            <v>0</v>
          </cell>
        </row>
        <row r="204">
          <cell r="D204">
            <v>0</v>
          </cell>
          <cell r="E204" t="str">
            <v>Drawdown</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W204">
            <v>0</v>
          </cell>
          <cell r="AX204">
            <v>0</v>
          </cell>
          <cell r="AY204">
            <v>0</v>
          </cell>
          <cell r="AZ204">
            <v>0</v>
          </cell>
          <cell r="BA204">
            <v>0</v>
          </cell>
          <cell r="BB204">
            <v>0</v>
          </cell>
          <cell r="BC204">
            <v>0</v>
          </cell>
          <cell r="BD204">
            <v>0</v>
          </cell>
          <cell r="BE204">
            <v>0</v>
          </cell>
          <cell r="BF204">
            <v>0</v>
          </cell>
        </row>
        <row r="205">
          <cell r="D205">
            <v>0</v>
          </cell>
          <cell r="E205" t="str">
            <v>Reimbursement</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W205">
            <v>0</v>
          </cell>
          <cell r="AX205">
            <v>0</v>
          </cell>
          <cell r="AY205">
            <v>0</v>
          </cell>
          <cell r="AZ205">
            <v>0</v>
          </cell>
          <cell r="BA205">
            <v>0</v>
          </cell>
          <cell r="BB205">
            <v>0</v>
          </cell>
          <cell r="BC205">
            <v>0</v>
          </cell>
          <cell r="BD205">
            <v>0</v>
          </cell>
          <cell r="BE205">
            <v>0</v>
          </cell>
          <cell r="BF205">
            <v>0</v>
          </cell>
        </row>
        <row r="206">
          <cell r="E206" t="str">
            <v>EOP Debt</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W206">
            <v>0</v>
          </cell>
          <cell r="AX206">
            <v>0</v>
          </cell>
          <cell r="AY206">
            <v>0</v>
          </cell>
          <cell r="AZ206">
            <v>0</v>
          </cell>
          <cell r="BA206">
            <v>0</v>
          </cell>
          <cell r="BB206">
            <v>0</v>
          </cell>
          <cell r="BC206">
            <v>0</v>
          </cell>
          <cell r="BD206">
            <v>0</v>
          </cell>
          <cell r="BE206">
            <v>0</v>
          </cell>
          <cell r="BF206">
            <v>0</v>
          </cell>
        </row>
        <row r="208">
          <cell r="E208" t="str">
            <v>Undrawn Principal</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row>
        <row r="209">
          <cell r="D209">
            <v>0</v>
          </cell>
          <cell r="E209" t="str">
            <v>Paid Interests</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W209">
            <v>0</v>
          </cell>
          <cell r="AX209">
            <v>0</v>
          </cell>
          <cell r="AY209">
            <v>0</v>
          </cell>
          <cell r="AZ209">
            <v>0</v>
          </cell>
          <cell r="BA209">
            <v>0</v>
          </cell>
          <cell r="BB209">
            <v>0</v>
          </cell>
          <cell r="BC209">
            <v>0</v>
          </cell>
          <cell r="BD209">
            <v>0</v>
          </cell>
          <cell r="BE209">
            <v>0</v>
          </cell>
          <cell r="BF209">
            <v>0</v>
          </cell>
        </row>
        <row r="210">
          <cell r="D210">
            <v>0</v>
          </cell>
          <cell r="E210" t="str">
            <v>NUF</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W210">
            <v>0</v>
          </cell>
          <cell r="AX210">
            <v>0</v>
          </cell>
          <cell r="AY210">
            <v>0</v>
          </cell>
          <cell r="AZ210">
            <v>0</v>
          </cell>
          <cell r="BA210">
            <v>0</v>
          </cell>
          <cell r="BB210">
            <v>0</v>
          </cell>
          <cell r="BC210">
            <v>0</v>
          </cell>
          <cell r="BD210">
            <v>0</v>
          </cell>
          <cell r="BE210">
            <v>0</v>
          </cell>
          <cell r="BF210">
            <v>0</v>
          </cell>
        </row>
        <row r="211">
          <cell r="D211">
            <v>0</v>
          </cell>
          <cell r="E211" t="str">
            <v>Commitment Fees</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W211">
            <v>0</v>
          </cell>
          <cell r="AX211">
            <v>0</v>
          </cell>
          <cell r="AY211">
            <v>0</v>
          </cell>
          <cell r="AZ211">
            <v>0</v>
          </cell>
          <cell r="BA211">
            <v>0</v>
          </cell>
          <cell r="BB211">
            <v>0</v>
          </cell>
          <cell r="BC211">
            <v>0</v>
          </cell>
          <cell r="BD211">
            <v>0</v>
          </cell>
          <cell r="BE211">
            <v>0</v>
          </cell>
          <cell r="BF211">
            <v>0</v>
          </cell>
        </row>
        <row r="212">
          <cell r="D212">
            <v>0</v>
          </cell>
          <cell r="E212" t="str">
            <v>Notary &amp; Lawyer</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W212">
            <v>0</v>
          </cell>
          <cell r="AX212">
            <v>0</v>
          </cell>
          <cell r="AY212">
            <v>0</v>
          </cell>
          <cell r="AZ212">
            <v>0</v>
          </cell>
          <cell r="BA212">
            <v>0</v>
          </cell>
          <cell r="BB212">
            <v>0</v>
          </cell>
          <cell r="BC212">
            <v>0</v>
          </cell>
          <cell r="BD212">
            <v>0</v>
          </cell>
          <cell r="BE212">
            <v>0</v>
          </cell>
          <cell r="BF212">
            <v>0</v>
          </cell>
        </row>
        <row r="213">
          <cell r="D213">
            <v>0</v>
          </cell>
          <cell r="E213" t="str">
            <v>Loan Reg.  Conservateur</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W213">
            <v>0</v>
          </cell>
          <cell r="AX213">
            <v>0</v>
          </cell>
          <cell r="AY213">
            <v>0</v>
          </cell>
          <cell r="AZ213">
            <v>0</v>
          </cell>
          <cell r="BA213">
            <v>0</v>
          </cell>
          <cell r="BB213">
            <v>0</v>
          </cell>
          <cell r="BC213">
            <v>0</v>
          </cell>
          <cell r="BD213">
            <v>0</v>
          </cell>
          <cell r="BE213">
            <v>0</v>
          </cell>
          <cell r="BF213">
            <v>0</v>
          </cell>
        </row>
        <row r="214">
          <cell r="D214">
            <v>0</v>
          </cell>
          <cell r="E214" t="str">
            <v>Cap Fee</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W214">
            <v>0</v>
          </cell>
          <cell r="AX214">
            <v>0</v>
          </cell>
          <cell r="AY214">
            <v>0</v>
          </cell>
          <cell r="AZ214">
            <v>0</v>
          </cell>
          <cell r="BA214">
            <v>0</v>
          </cell>
          <cell r="BB214">
            <v>0</v>
          </cell>
          <cell r="BC214">
            <v>0</v>
          </cell>
          <cell r="BD214">
            <v>0</v>
          </cell>
          <cell r="BE214">
            <v>0</v>
          </cell>
          <cell r="BF214">
            <v>0</v>
          </cell>
        </row>
        <row r="216">
          <cell r="D216">
            <v>0</v>
          </cell>
          <cell r="E216" t="str">
            <v>Capex Debt Cash Flows</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W216">
            <v>0</v>
          </cell>
          <cell r="AX216">
            <v>0</v>
          </cell>
          <cell r="AY216">
            <v>0</v>
          </cell>
          <cell r="AZ216">
            <v>0</v>
          </cell>
          <cell r="BA216">
            <v>0</v>
          </cell>
          <cell r="BB216">
            <v>0</v>
          </cell>
          <cell r="BC216">
            <v>0</v>
          </cell>
          <cell r="BD216">
            <v>0</v>
          </cell>
          <cell r="BE216">
            <v>0</v>
          </cell>
          <cell r="BF216">
            <v>0</v>
          </cell>
        </row>
        <row r="218">
          <cell r="E218" t="str">
            <v>Global Debt</v>
          </cell>
        </row>
        <row r="220">
          <cell r="E220" t="str">
            <v>Principal BOP</v>
          </cell>
          <cell r="G220">
            <v>0</v>
          </cell>
          <cell r="H220">
            <v>273334.33896774985</v>
          </cell>
          <cell r="I220">
            <v>273334.33896774985</v>
          </cell>
          <cell r="J220">
            <v>273334.33896774985</v>
          </cell>
          <cell r="K220">
            <v>273334.33896774985</v>
          </cell>
          <cell r="L220">
            <v>273334.33896774985</v>
          </cell>
          <cell r="M220">
            <v>273334.33896774985</v>
          </cell>
          <cell r="N220">
            <v>273334.33896774985</v>
          </cell>
          <cell r="O220">
            <v>273334.33896774985</v>
          </cell>
          <cell r="P220">
            <v>273334.33896774985</v>
          </cell>
          <cell r="Q220">
            <v>273334.33896774985</v>
          </cell>
          <cell r="R220">
            <v>273334.33896774985</v>
          </cell>
          <cell r="S220">
            <v>273334.33896774985</v>
          </cell>
          <cell r="T220">
            <v>273334.33896774985</v>
          </cell>
          <cell r="U220">
            <v>273334.33896774985</v>
          </cell>
          <cell r="V220">
            <v>273334.33896774985</v>
          </cell>
          <cell r="W220">
            <v>273334.33896774985</v>
          </cell>
          <cell r="X220">
            <v>273334.33896774985</v>
          </cell>
          <cell r="Y220">
            <v>273334.33896774985</v>
          </cell>
          <cell r="Z220">
            <v>273334.33896774985</v>
          </cell>
          <cell r="AA220">
            <v>273334.33896774985</v>
          </cell>
          <cell r="AB220">
            <v>273334.33896774985</v>
          </cell>
          <cell r="AC220">
            <v>273334.33896774985</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row>
        <row r="221">
          <cell r="E221" t="str">
            <v>Drawdown</v>
          </cell>
          <cell r="G221">
            <v>273334.33896774985</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row>
        <row r="222">
          <cell r="E222" t="str">
            <v>Reimbursement</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-273334.33896774985</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row>
        <row r="223">
          <cell r="E223" t="str">
            <v>Amortization</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row>
        <row r="224">
          <cell r="E224" t="str">
            <v>Principal EOP</v>
          </cell>
          <cell r="G224">
            <v>273334.33896774985</v>
          </cell>
          <cell r="H224">
            <v>273334.33896774985</v>
          </cell>
          <cell r="I224">
            <v>273334.33896774985</v>
          </cell>
          <cell r="J224">
            <v>273334.33896774985</v>
          </cell>
          <cell r="K224">
            <v>273334.33896774985</v>
          </cell>
          <cell r="L224">
            <v>273334.33896774985</v>
          </cell>
          <cell r="M224">
            <v>273334.33896774985</v>
          </cell>
          <cell r="N224">
            <v>273334.33896774985</v>
          </cell>
          <cell r="O224">
            <v>273334.33896774985</v>
          </cell>
          <cell r="P224">
            <v>273334.33896774985</v>
          </cell>
          <cell r="Q224">
            <v>273334.33896774985</v>
          </cell>
          <cell r="R224">
            <v>273334.33896774985</v>
          </cell>
          <cell r="S224">
            <v>273334.33896774985</v>
          </cell>
          <cell r="T224">
            <v>273334.33896774985</v>
          </cell>
          <cell r="U224">
            <v>273334.33896774985</v>
          </cell>
          <cell r="V224">
            <v>273334.33896774985</v>
          </cell>
          <cell r="W224">
            <v>273334.33896774985</v>
          </cell>
          <cell r="X224">
            <v>273334.33896774985</v>
          </cell>
          <cell r="Y224">
            <v>273334.33896774985</v>
          </cell>
          <cell r="Z224">
            <v>273334.33896774985</v>
          </cell>
          <cell r="AA224">
            <v>273334.33896774985</v>
          </cell>
          <cell r="AB224">
            <v>273334.33896774985</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W224">
            <v>273334.33896774985</v>
          </cell>
          <cell r="AX224">
            <v>273334.33896774985</v>
          </cell>
          <cell r="AY224">
            <v>273334.33896774985</v>
          </cell>
          <cell r="AZ224">
            <v>273334.33896774985</v>
          </cell>
          <cell r="BA224">
            <v>273334.33896774985</v>
          </cell>
          <cell r="BB224">
            <v>0</v>
          </cell>
          <cell r="BC224">
            <v>0</v>
          </cell>
          <cell r="BD224">
            <v>0</v>
          </cell>
          <cell r="BE224">
            <v>0</v>
          </cell>
          <cell r="BF224">
            <v>0</v>
          </cell>
        </row>
        <row r="226">
          <cell r="E226" t="str">
            <v>Paid Interests</v>
          </cell>
          <cell r="G226">
            <v>0</v>
          </cell>
          <cell r="H226">
            <v>-2323.3418812258737</v>
          </cell>
          <cell r="I226">
            <v>-2323.3418812258737</v>
          </cell>
          <cell r="J226">
            <v>-2323.3418812258737</v>
          </cell>
          <cell r="K226">
            <v>-2323.3418812258737</v>
          </cell>
          <cell r="L226">
            <v>-2323.3418812258737</v>
          </cell>
          <cell r="M226">
            <v>-2323.3418812258737</v>
          </cell>
          <cell r="N226">
            <v>-2323.3418812258737</v>
          </cell>
          <cell r="O226">
            <v>-2323.3418812258737</v>
          </cell>
          <cell r="P226">
            <v>-2323.3418812258737</v>
          </cell>
          <cell r="Q226">
            <v>-2323.3418812258737</v>
          </cell>
          <cell r="R226">
            <v>-2323.3418812258737</v>
          </cell>
          <cell r="S226">
            <v>-2323.3418812258737</v>
          </cell>
          <cell r="T226">
            <v>-2323.3418812258737</v>
          </cell>
          <cell r="U226">
            <v>-2323.3418812258737</v>
          </cell>
          <cell r="V226">
            <v>-2323.3418812258737</v>
          </cell>
          <cell r="W226">
            <v>-2323.3418812258737</v>
          </cell>
          <cell r="X226">
            <v>-2323.3418812258737</v>
          </cell>
          <cell r="Y226">
            <v>-2323.3418812258737</v>
          </cell>
          <cell r="Z226">
            <v>-2323.3418812258737</v>
          </cell>
          <cell r="AA226">
            <v>-2323.3418812258737</v>
          </cell>
          <cell r="AB226">
            <v>-2323.3418812258737</v>
          </cell>
          <cell r="AC226">
            <v>-2323.3418812258737</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row>
        <row r="227">
          <cell r="E227" t="str">
            <v>NUF</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row>
        <row r="228">
          <cell r="E228" t="str">
            <v>Commitment Fees</v>
          </cell>
          <cell r="G228">
            <v>-2733.3433896774986</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row>
        <row r="229">
          <cell r="E229" t="str">
            <v>Notary &amp; Lawyer</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row>
        <row r="230">
          <cell r="E230" t="str">
            <v>Loan Reg.  Conservateur</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row>
        <row r="231">
          <cell r="E231" t="str">
            <v>Cap Fee</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row>
        <row r="232">
          <cell r="E232" t="str">
            <v>Mortgage Release Fees</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row>
        <row r="234">
          <cell r="D234">
            <v>-53846.864776646777</v>
          </cell>
          <cell r="E234" t="str">
            <v>Debt Cash Flows</v>
          </cell>
          <cell r="G234">
            <v>270600.99557807232</v>
          </cell>
          <cell r="H234">
            <v>-2323.3418812258737</v>
          </cell>
          <cell r="I234">
            <v>-2323.3418812258737</v>
          </cell>
          <cell r="J234">
            <v>-2323.3418812258737</v>
          </cell>
          <cell r="K234">
            <v>-2323.3418812258737</v>
          </cell>
          <cell r="L234">
            <v>-2323.3418812258737</v>
          </cell>
          <cell r="M234">
            <v>-2323.3418812258737</v>
          </cell>
          <cell r="N234">
            <v>-2323.3418812258737</v>
          </cell>
          <cell r="O234">
            <v>-2323.3418812258737</v>
          </cell>
          <cell r="P234">
            <v>-2323.3418812258737</v>
          </cell>
          <cell r="Q234">
            <v>-2323.3418812258737</v>
          </cell>
          <cell r="R234">
            <v>-2323.3418812258737</v>
          </cell>
          <cell r="S234">
            <v>-2323.3418812258737</v>
          </cell>
          <cell r="T234">
            <v>-2323.3418812258737</v>
          </cell>
          <cell r="U234">
            <v>-2323.3418812258737</v>
          </cell>
          <cell r="V234">
            <v>-2323.3418812258737</v>
          </cell>
          <cell r="W234">
            <v>-2323.3418812258737</v>
          </cell>
          <cell r="X234">
            <v>-2323.3418812258737</v>
          </cell>
          <cell r="Y234">
            <v>-2323.3418812258737</v>
          </cell>
          <cell r="Z234">
            <v>-2323.3418812258737</v>
          </cell>
          <cell r="AA234">
            <v>-2323.3418812258737</v>
          </cell>
          <cell r="AB234">
            <v>-2323.3418812258737</v>
          </cell>
          <cell r="AC234">
            <v>-275657.68084897572</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row>
        <row r="236">
          <cell r="D236">
            <v>155878.32347235622</v>
          </cell>
          <cell r="E236" t="str">
            <v>Cash Flows after Debt</v>
          </cell>
          <cell r="G236">
            <v>-134680.32728710631</v>
          </cell>
          <cell r="H236">
            <v>1408.4616641784405</v>
          </cell>
          <cell r="I236">
            <v>10791.196549410708</v>
          </cell>
          <cell r="J236">
            <v>3291.7975115978147</v>
          </cell>
          <cell r="K236">
            <v>3291.7975115978147</v>
          </cell>
          <cell r="L236">
            <v>3291.7975115978147</v>
          </cell>
          <cell r="M236">
            <v>3291.7975115978147</v>
          </cell>
          <cell r="N236">
            <v>3291.7975115978147</v>
          </cell>
          <cell r="O236">
            <v>3291.7975115978147</v>
          </cell>
          <cell r="P236">
            <v>3291.7975115978147</v>
          </cell>
          <cell r="Q236">
            <v>3291.7975115978147</v>
          </cell>
          <cell r="R236">
            <v>3291.7975115978147</v>
          </cell>
          <cell r="S236">
            <v>3291.7975115978147</v>
          </cell>
          <cell r="T236">
            <v>3291.7975115978147</v>
          </cell>
          <cell r="U236">
            <v>3291.7975115978147</v>
          </cell>
          <cell r="V236">
            <v>3291.7975115978147</v>
          </cell>
          <cell r="W236">
            <v>3291.7975115978147</v>
          </cell>
          <cell r="X236">
            <v>3291.7975115978147</v>
          </cell>
          <cell r="Y236">
            <v>3291.7975115978147</v>
          </cell>
          <cell r="Z236">
            <v>3291.7975115978147</v>
          </cell>
          <cell r="AA236">
            <v>3118.088101597818</v>
          </cell>
          <cell r="AB236">
            <v>4374.2975115978152</v>
          </cell>
          <cell r="AC236">
            <v>214906.04923551483</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W236">
            <v>18783.253236784778</v>
          </cell>
          <cell r="AX236">
            <v>13167.190046391259</v>
          </cell>
          <cell r="AY236">
            <v>13167.190046391259</v>
          </cell>
          <cell r="AZ236">
            <v>13167.190046391259</v>
          </cell>
          <cell r="BA236">
            <v>12993.480636391261</v>
          </cell>
          <cell r="BB236">
            <v>219280.34674711264</v>
          </cell>
          <cell r="BC236">
            <v>0</v>
          </cell>
          <cell r="BD236">
            <v>0</v>
          </cell>
          <cell r="BE236">
            <v>0</v>
          </cell>
          <cell r="BF236">
            <v>0</v>
          </cell>
        </row>
        <row r="239">
          <cell r="D239">
            <v>155878.32347235622</v>
          </cell>
          <cell r="E239" t="str">
            <v>Cash Flows after Debt</v>
          </cell>
          <cell r="G239">
            <v>-134680.32728710631</v>
          </cell>
          <cell r="H239">
            <v>1408.4616641784405</v>
          </cell>
          <cell r="I239">
            <v>10791.196549410708</v>
          </cell>
          <cell r="J239">
            <v>3291.7975115978147</v>
          </cell>
          <cell r="K239">
            <v>3291.7975115978147</v>
          </cell>
          <cell r="L239">
            <v>3291.7975115978147</v>
          </cell>
          <cell r="M239">
            <v>3291.7975115978147</v>
          </cell>
          <cell r="N239">
            <v>3291.7975115978147</v>
          </cell>
          <cell r="O239">
            <v>3291.7975115978147</v>
          </cell>
          <cell r="P239">
            <v>3291.7975115978147</v>
          </cell>
          <cell r="Q239">
            <v>3291.7975115978147</v>
          </cell>
          <cell r="R239">
            <v>3291.7975115978147</v>
          </cell>
          <cell r="S239">
            <v>3291.7975115978147</v>
          </cell>
          <cell r="T239">
            <v>3291.7975115978147</v>
          </cell>
          <cell r="U239">
            <v>3291.7975115978147</v>
          </cell>
          <cell r="V239">
            <v>3291.7975115978147</v>
          </cell>
          <cell r="W239">
            <v>3291.7975115978147</v>
          </cell>
          <cell r="X239">
            <v>3291.7975115978147</v>
          </cell>
          <cell r="Y239">
            <v>3291.7975115978147</v>
          </cell>
          <cell r="Z239">
            <v>3291.7975115978147</v>
          </cell>
          <cell r="AA239">
            <v>3118.088101597818</v>
          </cell>
          <cell r="AB239">
            <v>4374.2975115978152</v>
          </cell>
          <cell r="AC239">
            <v>214906.04923551483</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W239">
            <v>18783.253236784778</v>
          </cell>
          <cell r="AX239">
            <v>13167.190046391259</v>
          </cell>
          <cell r="AY239">
            <v>13167.190046391259</v>
          </cell>
          <cell r="AZ239">
            <v>13167.190046391259</v>
          </cell>
          <cell r="BA239">
            <v>12993.480636391261</v>
          </cell>
          <cell r="BB239">
            <v>219280.34674711264</v>
          </cell>
          <cell r="BC239">
            <v>0</v>
          </cell>
          <cell r="BD239">
            <v>0</v>
          </cell>
          <cell r="BE239">
            <v>0</v>
          </cell>
          <cell r="BF239">
            <v>0</v>
          </cell>
        </row>
        <row r="242">
          <cell r="E242" t="str">
            <v>Bank Cash Reserve</v>
          </cell>
          <cell r="G242" t="str">
            <v>Initial Cash Reserve</v>
          </cell>
          <cell r="H242" t="str">
            <v>Start</v>
          </cell>
          <cell r="I242" t="str">
            <v>End</v>
          </cell>
          <cell r="J242" t="str">
            <v>Target Cash Reserve</v>
          </cell>
          <cell r="K242" t="str">
            <v>Interest Rate</v>
          </cell>
          <cell r="AW242" t="str">
            <v>Start</v>
          </cell>
          <cell r="AX242" t="str">
            <v>End</v>
          </cell>
          <cell r="AY242" t="str">
            <v>Target Cash Reserve</v>
          </cell>
          <cell r="AZ242" t="str">
            <v>Interest Rate</v>
          </cell>
        </row>
        <row r="243">
          <cell r="G243">
            <v>0</v>
          </cell>
          <cell r="H243"/>
          <cell r="I243"/>
          <cell r="J243"/>
          <cell r="K243"/>
          <cell r="AW243"/>
          <cell r="AX243"/>
          <cell r="AY243"/>
          <cell r="AZ243"/>
        </row>
        <row r="244">
          <cell r="H244" t="str">
            <v xml:space="preserve"> </v>
          </cell>
        </row>
        <row r="245">
          <cell r="E245" t="str">
            <v>Cash Reserve BOP</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W245">
            <v>0</v>
          </cell>
          <cell r="AX245">
            <v>0</v>
          </cell>
          <cell r="AY245">
            <v>0</v>
          </cell>
          <cell r="AZ245">
            <v>0</v>
          </cell>
          <cell r="BA245">
            <v>0</v>
          </cell>
          <cell r="BB245">
            <v>0</v>
          </cell>
          <cell r="BC245">
            <v>0</v>
          </cell>
          <cell r="BD245">
            <v>0</v>
          </cell>
          <cell r="BE245">
            <v>0</v>
          </cell>
          <cell r="BF245">
            <v>0</v>
          </cell>
        </row>
        <row r="246">
          <cell r="D246">
            <v>0</v>
          </cell>
          <cell r="E246" t="str">
            <v>Cash Reserve Ignition</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W246">
            <v>0</v>
          </cell>
          <cell r="AX246">
            <v>0</v>
          </cell>
          <cell r="AY246">
            <v>0</v>
          </cell>
          <cell r="AZ246">
            <v>0</v>
          </cell>
          <cell r="BA246">
            <v>0</v>
          </cell>
          <cell r="BB246">
            <v>0</v>
          </cell>
          <cell r="BC246">
            <v>0</v>
          </cell>
          <cell r="BD246">
            <v>0</v>
          </cell>
          <cell r="BE246">
            <v>0</v>
          </cell>
          <cell r="BF246">
            <v>0</v>
          </cell>
        </row>
        <row r="247">
          <cell r="E247" t="str">
            <v>Target Cash Reserve</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W247">
            <v>0</v>
          </cell>
          <cell r="AX247">
            <v>0</v>
          </cell>
          <cell r="AY247">
            <v>0</v>
          </cell>
          <cell r="AZ247">
            <v>0</v>
          </cell>
          <cell r="BA247">
            <v>0</v>
          </cell>
          <cell r="BB247">
            <v>0</v>
          </cell>
          <cell r="BC247">
            <v>0</v>
          </cell>
          <cell r="BD247">
            <v>0</v>
          </cell>
          <cell r="BE247">
            <v>0</v>
          </cell>
          <cell r="BF247">
            <v>0</v>
          </cell>
        </row>
        <row r="248">
          <cell r="D248">
            <v>0</v>
          </cell>
          <cell r="E248" t="str">
            <v>Interests</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W248">
            <v>0</v>
          </cell>
          <cell r="AX248">
            <v>0</v>
          </cell>
          <cell r="AY248">
            <v>0</v>
          </cell>
          <cell r="AZ248">
            <v>0</v>
          </cell>
          <cell r="BA248">
            <v>0</v>
          </cell>
          <cell r="BB248">
            <v>0</v>
          </cell>
          <cell r="BC248">
            <v>0</v>
          </cell>
          <cell r="BD248">
            <v>0</v>
          </cell>
          <cell r="BE248">
            <v>0</v>
          </cell>
          <cell r="BF248">
            <v>0</v>
          </cell>
        </row>
        <row r="249">
          <cell r="D249">
            <v>0</v>
          </cell>
          <cell r="E249" t="str">
            <v>Cash Reserve Flows</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W249">
            <v>0</v>
          </cell>
          <cell r="AX249">
            <v>0</v>
          </cell>
          <cell r="AY249">
            <v>0</v>
          </cell>
          <cell r="AZ249">
            <v>0</v>
          </cell>
          <cell r="BA249">
            <v>0</v>
          </cell>
          <cell r="BB249">
            <v>0</v>
          </cell>
          <cell r="BC249">
            <v>0</v>
          </cell>
          <cell r="BD249">
            <v>0</v>
          </cell>
          <cell r="BE249">
            <v>0</v>
          </cell>
          <cell r="BF249">
            <v>0</v>
          </cell>
        </row>
        <row r="250">
          <cell r="E250" t="str">
            <v>Cash Reserve EOP</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W250">
            <v>0</v>
          </cell>
          <cell r="AX250">
            <v>0</v>
          </cell>
          <cell r="AY250">
            <v>0</v>
          </cell>
          <cell r="AZ250">
            <v>0</v>
          </cell>
          <cell r="BA250">
            <v>0</v>
          </cell>
          <cell r="BB250">
            <v>0</v>
          </cell>
          <cell r="BC250">
            <v>0</v>
          </cell>
          <cell r="BD250">
            <v>0</v>
          </cell>
          <cell r="BE250">
            <v>0</v>
          </cell>
          <cell r="BF250">
            <v>0</v>
          </cell>
        </row>
        <row r="252">
          <cell r="D252">
            <v>155878.32347235622</v>
          </cell>
          <cell r="E252" t="str">
            <v>Cash Flows after Bank CR</v>
          </cell>
          <cell r="G252">
            <v>-134680.32728710631</v>
          </cell>
          <cell r="H252">
            <v>1408.4616641784405</v>
          </cell>
          <cell r="I252">
            <v>10791.196549410708</v>
          </cell>
          <cell r="J252">
            <v>3291.7975115978147</v>
          </cell>
          <cell r="K252">
            <v>3291.7975115978147</v>
          </cell>
          <cell r="L252">
            <v>3291.7975115978147</v>
          </cell>
          <cell r="M252">
            <v>3291.7975115978147</v>
          </cell>
          <cell r="N252">
            <v>3291.7975115978147</v>
          </cell>
          <cell r="O252">
            <v>3291.7975115978147</v>
          </cell>
          <cell r="P252">
            <v>3291.7975115978147</v>
          </cell>
          <cell r="Q252">
            <v>3291.7975115978147</v>
          </cell>
          <cell r="R252">
            <v>3291.7975115978147</v>
          </cell>
          <cell r="S252">
            <v>3291.7975115978147</v>
          </cell>
          <cell r="T252">
            <v>3291.7975115978147</v>
          </cell>
          <cell r="U252">
            <v>3291.7975115978147</v>
          </cell>
          <cell r="V252">
            <v>3291.7975115978147</v>
          </cell>
          <cell r="W252">
            <v>3291.7975115978147</v>
          </cell>
          <cell r="X252">
            <v>3291.7975115978147</v>
          </cell>
          <cell r="Y252">
            <v>3291.7975115978147</v>
          </cell>
          <cell r="Z252">
            <v>3291.7975115978147</v>
          </cell>
          <cell r="AA252">
            <v>3118.088101597818</v>
          </cell>
          <cell r="AB252">
            <v>4374.2975115978152</v>
          </cell>
          <cell r="AC252">
            <v>214906.04923551483</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W252">
            <v>18783.253236784778</v>
          </cell>
          <cell r="AX252">
            <v>13167.190046391259</v>
          </cell>
          <cell r="AY252">
            <v>13167.190046391259</v>
          </cell>
          <cell r="AZ252">
            <v>13167.190046391259</v>
          </cell>
          <cell r="BA252">
            <v>12993.480636391261</v>
          </cell>
          <cell r="BB252">
            <v>219280.34674711264</v>
          </cell>
          <cell r="BC252">
            <v>0</v>
          </cell>
          <cell r="BD252">
            <v>0</v>
          </cell>
          <cell r="BE252">
            <v>0</v>
          </cell>
          <cell r="BF252">
            <v>0</v>
          </cell>
        </row>
        <row r="254">
          <cell r="D254" t="str">
            <v>IRR</v>
          </cell>
          <cell r="E254">
            <v>0.18510487669864117</v>
          </cell>
        </row>
        <row r="258">
          <cell r="E258" t="str">
            <v>Covenants</v>
          </cell>
        </row>
        <row r="259">
          <cell r="E259" t="str">
            <v>ICR (including Cash Reserve)</v>
          </cell>
          <cell r="G259">
            <v>1.1000000000000001</v>
          </cell>
          <cell r="H259">
            <v>1.606222302261985</v>
          </cell>
          <cell r="I259">
            <v>5.6446873086611378</v>
          </cell>
          <cell r="J259">
            <v>2.4168373316891922</v>
          </cell>
          <cell r="K259">
            <v>2.4168373316891922</v>
          </cell>
          <cell r="L259">
            <v>2.4168373316891922</v>
          </cell>
          <cell r="M259">
            <v>2.4168373316891922</v>
          </cell>
          <cell r="N259">
            <v>2.4168373316891922</v>
          </cell>
          <cell r="O259">
            <v>2.4168373316891922</v>
          </cell>
          <cell r="P259">
            <v>2.4168373316891922</v>
          </cell>
          <cell r="Q259">
            <v>2.4168373316891922</v>
          </cell>
          <cell r="R259">
            <v>2.4168373316891922</v>
          </cell>
          <cell r="S259">
            <v>2.4168373316891922</v>
          </cell>
          <cell r="T259">
            <v>2.4168373316891922</v>
          </cell>
          <cell r="U259">
            <v>2.4168373316891922</v>
          </cell>
          <cell r="V259">
            <v>2.4168373316891922</v>
          </cell>
          <cell r="W259">
            <v>2.4168373316891922</v>
          </cell>
          <cell r="X259">
            <v>2.4168373316891922</v>
          </cell>
          <cell r="Y259">
            <v>2.4168373316891922</v>
          </cell>
          <cell r="Z259">
            <v>2.4168373316891922</v>
          </cell>
          <cell r="AA259">
            <v>2.3420702853910633</v>
          </cell>
          <cell r="AB259">
            <v>2.8827610120340048</v>
          </cell>
          <cell r="AC259">
            <v>211.14573539459141</v>
          </cell>
          <cell r="AD259"/>
          <cell r="AE259"/>
          <cell r="AF259"/>
          <cell r="AG259"/>
          <cell r="AH259"/>
          <cell r="AI259"/>
          <cell r="AJ259"/>
          <cell r="AK259"/>
          <cell r="AL259"/>
          <cell r="AM259"/>
          <cell r="AN259"/>
          <cell r="AO259"/>
          <cell r="AP259"/>
          <cell r="AQ259"/>
          <cell r="AR259"/>
          <cell r="AS259"/>
          <cell r="AT259"/>
          <cell r="AU259"/>
          <cell r="AW259">
            <v>1.606222302261985</v>
          </cell>
          <cell r="AX259">
            <v>2.4168373316891922</v>
          </cell>
          <cell r="AY259">
            <v>2.4168373316891922</v>
          </cell>
          <cell r="AZ259">
            <v>2.4168373316891922</v>
          </cell>
          <cell r="BA259">
            <v>2.3420702853910633</v>
          </cell>
          <cell r="BB259">
            <v>2.8827610120340048</v>
          </cell>
          <cell r="BC259">
            <v>0</v>
          </cell>
          <cell r="BD259">
            <v>0</v>
          </cell>
          <cell r="BE259">
            <v>0</v>
          </cell>
          <cell r="BF259">
            <v>0</v>
          </cell>
        </row>
        <row r="260">
          <cell r="E260" t="str">
            <v>DSCR</v>
          </cell>
          <cell r="G260">
            <v>1</v>
          </cell>
          <cell r="H260">
            <v>1.606222302261985</v>
          </cell>
          <cell r="I260">
            <v>5.6446873086611378</v>
          </cell>
          <cell r="J260">
            <v>2.4168373316891922</v>
          </cell>
          <cell r="K260">
            <v>2.4168373316891922</v>
          </cell>
          <cell r="L260">
            <v>2.4168373316891922</v>
          </cell>
          <cell r="M260">
            <v>2.4168373316891922</v>
          </cell>
          <cell r="N260">
            <v>2.4168373316891922</v>
          </cell>
          <cell r="O260">
            <v>2.4168373316891922</v>
          </cell>
          <cell r="P260">
            <v>2.4168373316891922</v>
          </cell>
          <cell r="Q260">
            <v>2.4168373316891922</v>
          </cell>
          <cell r="R260">
            <v>2.4168373316891922</v>
          </cell>
          <cell r="S260">
            <v>2.4168373316891922</v>
          </cell>
          <cell r="T260">
            <v>2.4168373316891922</v>
          </cell>
          <cell r="U260">
            <v>2.4168373316891922</v>
          </cell>
          <cell r="V260">
            <v>2.4168373316891922</v>
          </cell>
          <cell r="W260">
            <v>2.4168373316891922</v>
          </cell>
          <cell r="X260">
            <v>2.4168373316891922</v>
          </cell>
          <cell r="Y260">
            <v>2.4168373316891922</v>
          </cell>
          <cell r="Z260">
            <v>2.4168373316891922</v>
          </cell>
          <cell r="AA260">
            <v>2.3420702853910633</v>
          </cell>
          <cell r="AB260">
            <v>2.8827610120340048</v>
          </cell>
          <cell r="AC260">
            <v>211.14573539459141</v>
          </cell>
          <cell r="AD260"/>
          <cell r="AE260"/>
          <cell r="AF260"/>
          <cell r="AG260"/>
          <cell r="AH260"/>
          <cell r="AI260"/>
          <cell r="AJ260"/>
          <cell r="AK260"/>
          <cell r="AL260"/>
          <cell r="AM260"/>
          <cell r="AN260"/>
          <cell r="AO260"/>
          <cell r="AP260"/>
          <cell r="AQ260"/>
          <cell r="AR260"/>
          <cell r="AS260"/>
          <cell r="AT260"/>
          <cell r="AU260"/>
          <cell r="AW260">
            <v>1.606222302261985</v>
          </cell>
          <cell r="AX260">
            <v>2.4168373316891922</v>
          </cell>
          <cell r="AY260">
            <v>2.4168373316891922</v>
          </cell>
          <cell r="AZ260">
            <v>2.4168373316891922</v>
          </cell>
          <cell r="BA260">
            <v>2.3420702853910633</v>
          </cell>
          <cell r="BB260">
            <v>2.8827610120340048</v>
          </cell>
          <cell r="BC260">
            <v>0</v>
          </cell>
          <cell r="BD260">
            <v>0</v>
          </cell>
          <cell r="BE260">
            <v>0</v>
          </cell>
          <cell r="BF260">
            <v>0</v>
          </cell>
        </row>
        <row r="261">
          <cell r="E261" t="str">
            <v>Remaining AIC</v>
          </cell>
          <cell r="G261">
            <v>420631.92382736574</v>
          </cell>
          <cell r="H261">
            <v>420631.92382736574</v>
          </cell>
          <cell r="I261">
            <v>420631.92382736574</v>
          </cell>
          <cell r="J261">
            <v>420631.92382736574</v>
          </cell>
          <cell r="K261">
            <v>420631.92382736574</v>
          </cell>
          <cell r="L261">
            <v>420631.92382736574</v>
          </cell>
          <cell r="M261">
            <v>420631.92382736574</v>
          </cell>
          <cell r="N261">
            <v>420631.92382736574</v>
          </cell>
          <cell r="O261">
            <v>420631.92382736574</v>
          </cell>
          <cell r="P261">
            <v>420631.92382736574</v>
          </cell>
          <cell r="Q261">
            <v>420631.92382736574</v>
          </cell>
          <cell r="R261">
            <v>420631.92382736574</v>
          </cell>
          <cell r="S261">
            <v>420631.92382736574</v>
          </cell>
          <cell r="T261">
            <v>420631.92382736574</v>
          </cell>
          <cell r="U261">
            <v>420631.92382736574</v>
          </cell>
          <cell r="V261">
            <v>420631.92382736574</v>
          </cell>
          <cell r="W261">
            <v>420631.92382736574</v>
          </cell>
          <cell r="X261">
            <v>420631.92382736574</v>
          </cell>
          <cell r="Y261">
            <v>420631.92382736574</v>
          </cell>
          <cell r="Z261">
            <v>420631.92382736574</v>
          </cell>
          <cell r="AA261">
            <v>420631.92382736574</v>
          </cell>
          <cell r="AB261">
            <v>420631.92382736574</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W261">
            <v>420631.92382736574</v>
          </cell>
          <cell r="AX261">
            <v>420631.92382736574</v>
          </cell>
          <cell r="AY261">
            <v>420631.92382736574</v>
          </cell>
          <cell r="AZ261">
            <v>420631.92382736574</v>
          </cell>
          <cell r="BA261">
            <v>420631.92382736574</v>
          </cell>
          <cell r="BB261">
            <v>0</v>
          </cell>
          <cell r="BC261">
            <v>0</v>
          </cell>
          <cell r="BD261">
            <v>0</v>
          </cell>
          <cell r="BE261">
            <v>0</v>
          </cell>
          <cell r="BF261">
            <v>0</v>
          </cell>
        </row>
        <row r="262">
          <cell r="E262" t="str">
            <v>LTC</v>
          </cell>
          <cell r="G262">
            <v>0</v>
          </cell>
          <cell r="H262">
            <v>0.64981834112983483</v>
          </cell>
          <cell r="I262">
            <v>0.64981834112983483</v>
          </cell>
          <cell r="J262">
            <v>0.64981834112983483</v>
          </cell>
          <cell r="K262">
            <v>0.64981834112983483</v>
          </cell>
          <cell r="L262">
            <v>0.64981834112983483</v>
          </cell>
          <cell r="M262">
            <v>0.64981834112983483</v>
          </cell>
          <cell r="N262">
            <v>0.64981834112983483</v>
          </cell>
          <cell r="O262">
            <v>0.64981834112983483</v>
          </cell>
          <cell r="P262">
            <v>0.64981834112983483</v>
          </cell>
          <cell r="Q262">
            <v>0.64981834112983483</v>
          </cell>
          <cell r="R262">
            <v>0.64981834112983483</v>
          </cell>
          <cell r="S262">
            <v>0.64981834112983483</v>
          </cell>
          <cell r="T262">
            <v>0.64981834112983483</v>
          </cell>
          <cell r="U262">
            <v>0.64981834112983483</v>
          </cell>
          <cell r="V262">
            <v>0.64981834112983483</v>
          </cell>
          <cell r="W262">
            <v>0.64981834112983483</v>
          </cell>
          <cell r="X262">
            <v>0.64981834112983483</v>
          </cell>
          <cell r="Y262">
            <v>0.64981834112983483</v>
          </cell>
          <cell r="Z262">
            <v>0.64981834112983483</v>
          </cell>
          <cell r="AA262">
            <v>0.64981834112983483</v>
          </cell>
          <cell r="AB262">
            <v>0.64981834112983483</v>
          </cell>
          <cell r="AC262"/>
          <cell r="AD262"/>
          <cell r="AE262"/>
          <cell r="AF262"/>
          <cell r="AG262"/>
          <cell r="AH262"/>
          <cell r="AI262"/>
          <cell r="AJ262"/>
          <cell r="AK262"/>
          <cell r="AL262"/>
          <cell r="AM262"/>
          <cell r="AN262"/>
          <cell r="AO262"/>
          <cell r="AP262"/>
          <cell r="AQ262"/>
          <cell r="AR262"/>
          <cell r="AS262"/>
          <cell r="AT262"/>
          <cell r="AU262"/>
          <cell r="AW262">
            <v>0.64981834112983483</v>
          </cell>
          <cell r="AX262">
            <v>0.64981834112983483</v>
          </cell>
          <cell r="AY262">
            <v>0.64981834112983483</v>
          </cell>
          <cell r="AZ262">
            <v>0.64981834112983483</v>
          </cell>
          <cell r="BA262">
            <v>0.64981834112983483</v>
          </cell>
          <cell r="BB262">
            <v>0.64981834112983483</v>
          </cell>
          <cell r="BC262">
            <v>0</v>
          </cell>
          <cell r="BD262">
            <v>0</v>
          </cell>
          <cell r="BE262">
            <v>0</v>
          </cell>
          <cell r="BF262">
            <v>0</v>
          </cell>
        </row>
        <row r="268">
          <cell r="G268">
            <v>-134680.32728710631</v>
          </cell>
          <cell r="H268">
            <v>-133271.86562292787</v>
          </cell>
          <cell r="I268">
            <v>-122480.66907351716</v>
          </cell>
          <cell r="J268">
            <v>-119188.87156191934</v>
          </cell>
          <cell r="K268">
            <v>-115897.07405032152</v>
          </cell>
          <cell r="L268">
            <v>-112605.2765387237</v>
          </cell>
          <cell r="M268">
            <v>-109313.47902712588</v>
          </cell>
          <cell r="N268">
            <v>-106021.68151552806</v>
          </cell>
          <cell r="O268">
            <v>-102729.88400393024</v>
          </cell>
          <cell r="P268">
            <v>-99438.086492332426</v>
          </cell>
          <cell r="Q268">
            <v>-96146.288980734607</v>
          </cell>
          <cell r="R268">
            <v>-92854.491469136789</v>
          </cell>
          <cell r="S268">
            <v>-89562.69395753897</v>
          </cell>
          <cell r="T268">
            <v>-86270.896445941151</v>
          </cell>
          <cell r="U268">
            <v>-82979.098934343332</v>
          </cell>
          <cell r="V268">
            <v>-79687.301422745513</v>
          </cell>
          <cell r="W268">
            <v>-76395.503911147694</v>
          </cell>
          <cell r="X268">
            <v>-73103.706399549876</v>
          </cell>
          <cell r="Y268">
            <v>-69811.908887952057</v>
          </cell>
          <cell r="Z268">
            <v>-66520.111376354238</v>
          </cell>
          <cell r="AA268">
            <v>-63402.023274756422</v>
          </cell>
          <cell r="AB268">
            <v>-59027.725763158604</v>
          </cell>
          <cell r="AC268">
            <v>155878.32347235622</v>
          </cell>
          <cell r="AD268">
            <v>155878.32347235622</v>
          </cell>
          <cell r="AE268">
            <v>155878.32347235622</v>
          </cell>
          <cell r="AF268">
            <v>155878.32347235622</v>
          </cell>
          <cell r="AG268">
            <v>155878.32347235622</v>
          </cell>
          <cell r="AH268">
            <v>155878.32347235622</v>
          </cell>
          <cell r="AI268">
            <v>155878.32347235622</v>
          </cell>
          <cell r="AJ268">
            <v>155878.32347235622</v>
          </cell>
          <cell r="AK268">
            <v>155878.32347235622</v>
          </cell>
          <cell r="AL268">
            <v>155878.32347235622</v>
          </cell>
          <cell r="AM268">
            <v>155878.32347235622</v>
          </cell>
          <cell r="AN268">
            <v>155878.32347235622</v>
          </cell>
          <cell r="AO268">
            <v>155878.32347235622</v>
          </cell>
          <cell r="AP268">
            <v>155878.32347235622</v>
          </cell>
          <cell r="AQ268">
            <v>155878.32347235622</v>
          </cell>
          <cell r="AR268">
            <v>155878.32347235622</v>
          </cell>
          <cell r="AS268">
            <v>155878.32347235622</v>
          </cell>
          <cell r="AT268">
            <v>155878.32347235622</v>
          </cell>
          <cell r="AU268">
            <v>155878.32347235622</v>
          </cell>
        </row>
        <row r="270">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row>
        <row r="271">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row>
        <row r="272">
          <cell r="H272">
            <v>6734.016364355316</v>
          </cell>
          <cell r="I272">
            <v>6663.5932811463936</v>
          </cell>
          <cell r="J272">
            <v>6124.0334536758583</v>
          </cell>
          <cell r="K272">
            <v>5959.4435780959675</v>
          </cell>
          <cell r="L272">
            <v>5794.8537025160767</v>
          </cell>
          <cell r="M272">
            <v>5630.2638269361851</v>
          </cell>
          <cell r="N272">
            <v>5465.6739513562943</v>
          </cell>
          <cell r="O272">
            <v>5301.0840757764036</v>
          </cell>
          <cell r="P272">
            <v>5136.4942001965128</v>
          </cell>
          <cell r="Q272">
            <v>4971.904324616622</v>
          </cell>
          <cell r="R272">
            <v>4807.3144490367304</v>
          </cell>
          <cell r="S272">
            <v>4642.7245734568396</v>
          </cell>
          <cell r="T272">
            <v>4478.1346978769488</v>
          </cell>
          <cell r="U272">
            <v>4313.5448222970581</v>
          </cell>
          <cell r="V272">
            <v>4148.9549467171664</v>
          </cell>
          <cell r="W272">
            <v>3984.3650711372757</v>
          </cell>
          <cell r="X272">
            <v>3819.7751955573849</v>
          </cell>
          <cell r="Y272">
            <v>3655.1853199774941</v>
          </cell>
          <cell r="Z272">
            <v>3490.5954443976029</v>
          </cell>
          <cell r="AA272">
            <v>3326.0055688177122</v>
          </cell>
          <cell r="AB272">
            <v>3170.1011637378215</v>
          </cell>
          <cell r="AC272">
            <v>2951.3862881579303</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row>
        <row r="273">
          <cell r="H273">
            <v>6734.016364355316</v>
          </cell>
          <cell r="I273">
            <v>13397.60964550171</v>
          </cell>
          <cell r="J273">
            <v>19521.643099177571</v>
          </cell>
          <cell r="K273">
            <v>25481.086677273539</v>
          </cell>
          <cell r="L273">
            <v>31275.940379789616</v>
          </cell>
          <cell r="M273">
            <v>36906.204206725801</v>
          </cell>
          <cell r="N273">
            <v>42371.878158082094</v>
          </cell>
          <cell r="O273">
            <v>47672.962233858496</v>
          </cell>
          <cell r="P273">
            <v>52809.456434055006</v>
          </cell>
          <cell r="Q273">
            <v>57781.360758671624</v>
          </cell>
          <cell r="R273">
            <v>62588.675207708351</v>
          </cell>
          <cell r="S273">
            <v>67231.399781165193</v>
          </cell>
          <cell r="T273">
            <v>71709.534479042137</v>
          </cell>
          <cell r="U273">
            <v>76023.079301339196</v>
          </cell>
          <cell r="V273">
            <v>80172.034248056356</v>
          </cell>
          <cell r="W273">
            <v>84156.399319193632</v>
          </cell>
          <cell r="X273">
            <v>87976.174514751023</v>
          </cell>
          <cell r="Y273">
            <v>91631.359834728515</v>
          </cell>
          <cell r="Z273">
            <v>95121.955279126123</v>
          </cell>
          <cell r="AA273">
            <v>98447.960847943832</v>
          </cell>
          <cell r="AB273">
            <v>101618.06201168166</v>
          </cell>
          <cell r="AC273">
            <v>104569.44829983958</v>
          </cell>
          <cell r="AD273">
            <v>104569.44829983958</v>
          </cell>
          <cell r="AE273">
            <v>104569.44829983958</v>
          </cell>
          <cell r="AF273">
            <v>104569.44829983958</v>
          </cell>
          <cell r="AG273">
            <v>104569.44829983958</v>
          </cell>
          <cell r="AH273">
            <v>104569.44829983958</v>
          </cell>
          <cell r="AI273">
            <v>104569.44829983958</v>
          </cell>
          <cell r="AJ273">
            <v>104569.44829983958</v>
          </cell>
          <cell r="AK273">
            <v>104569.44829983958</v>
          </cell>
          <cell r="AL273">
            <v>104569.44829983958</v>
          </cell>
          <cell r="AM273">
            <v>104569.44829983958</v>
          </cell>
          <cell r="AN273">
            <v>104569.44829983958</v>
          </cell>
          <cell r="AO273">
            <v>104569.44829983958</v>
          </cell>
          <cell r="AP273">
            <v>104569.44829983958</v>
          </cell>
          <cell r="AQ273">
            <v>104569.44829983958</v>
          </cell>
          <cell r="AR273">
            <v>104569.44829983958</v>
          </cell>
          <cell r="AS273">
            <v>104569.44829983958</v>
          </cell>
          <cell r="AT273">
            <v>104569.44829983958</v>
          </cell>
          <cell r="AU273">
            <v>104569.44829983958</v>
          </cell>
        </row>
        <row r="274">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155878.32347235622</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row>
        <row r="275">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-10261.775034503327</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row>
        <row r="282">
          <cell r="E282" t="str">
            <v>Tax</v>
          </cell>
          <cell r="I282" t="str">
            <v>Year 1</v>
          </cell>
          <cell r="M282" t="str">
            <v>Year 2</v>
          </cell>
          <cell r="Q282" t="str">
            <v>Year 3</v>
          </cell>
          <cell r="U282" t="str">
            <v>Year 4</v>
          </cell>
          <cell r="Y282" t="str">
            <v>Year 5</v>
          </cell>
          <cell r="AC282" t="str">
            <v>Year 6</v>
          </cell>
          <cell r="AG282" t="str">
            <v>Year 7</v>
          </cell>
          <cell r="AK282" t="str">
            <v>Year 8</v>
          </cell>
          <cell r="AO282" t="str">
            <v>Year 9</v>
          </cell>
          <cell r="AS282" t="str">
            <v>Year 10</v>
          </cell>
        </row>
        <row r="283">
          <cell r="G283">
            <v>0</v>
          </cell>
          <cell r="H283">
            <v>1</v>
          </cell>
          <cell r="I283">
            <v>2</v>
          </cell>
          <cell r="J283">
            <v>3</v>
          </cell>
          <cell r="K283">
            <v>4</v>
          </cell>
          <cell r="L283">
            <v>5</v>
          </cell>
          <cell r="M283">
            <v>6</v>
          </cell>
          <cell r="N283">
            <v>7</v>
          </cell>
          <cell r="O283">
            <v>8</v>
          </cell>
          <cell r="P283">
            <v>9</v>
          </cell>
          <cell r="Q283">
            <v>10</v>
          </cell>
          <cell r="R283">
            <v>11</v>
          </cell>
          <cell r="S283">
            <v>12</v>
          </cell>
          <cell r="T283">
            <v>13</v>
          </cell>
          <cell r="U283">
            <v>14</v>
          </cell>
          <cell r="V283">
            <v>15</v>
          </cell>
          <cell r="W283">
            <v>16</v>
          </cell>
          <cell r="X283">
            <v>17</v>
          </cell>
          <cell r="Y283">
            <v>18</v>
          </cell>
          <cell r="Z283">
            <v>19</v>
          </cell>
          <cell r="AA283">
            <v>20</v>
          </cell>
          <cell r="AB283">
            <v>21</v>
          </cell>
          <cell r="AC283">
            <v>22</v>
          </cell>
          <cell r="AD283">
            <v>23</v>
          </cell>
          <cell r="AE283">
            <v>24</v>
          </cell>
          <cell r="AF283">
            <v>25</v>
          </cell>
          <cell r="AG283">
            <v>26</v>
          </cell>
          <cell r="AH283">
            <v>27</v>
          </cell>
          <cell r="AI283">
            <v>28</v>
          </cell>
          <cell r="AJ283">
            <v>29</v>
          </cell>
          <cell r="AK283">
            <v>30</v>
          </cell>
          <cell r="AL283">
            <v>31</v>
          </cell>
          <cell r="AM283">
            <v>32</v>
          </cell>
          <cell r="AN283">
            <v>33</v>
          </cell>
          <cell r="AO283">
            <v>34</v>
          </cell>
          <cell r="AP283">
            <v>35</v>
          </cell>
          <cell r="AQ283">
            <v>36</v>
          </cell>
          <cell r="AR283">
            <v>37</v>
          </cell>
          <cell r="AS283">
            <v>38</v>
          </cell>
          <cell r="AT283">
            <v>39</v>
          </cell>
          <cell r="AU283">
            <v>40</v>
          </cell>
          <cell r="AW283" t="str">
            <v>Year 1</v>
          </cell>
          <cell r="AX283" t="str">
            <v>Year 2</v>
          </cell>
          <cell r="AY283" t="str">
            <v>Year 3</v>
          </cell>
          <cell r="AZ283" t="str">
            <v>Year 4</v>
          </cell>
          <cell r="BA283" t="str">
            <v>Year 5</v>
          </cell>
          <cell r="BB283" t="str">
            <v>Year 6</v>
          </cell>
          <cell r="BC283" t="str">
            <v>Year 7</v>
          </cell>
          <cell r="BD283" t="str">
            <v>Year 8</v>
          </cell>
          <cell r="BE283" t="str">
            <v>Year 9</v>
          </cell>
          <cell r="BF283" t="str">
            <v>Year 10</v>
          </cell>
        </row>
        <row r="286">
          <cell r="G286" t="str">
            <v>Asset Depreciation</v>
          </cell>
          <cell r="H286" t="str">
            <v>Initial Asset Value</v>
          </cell>
          <cell r="I286" t="str">
            <v>Building / Value</v>
          </cell>
          <cell r="J286" t="str">
            <v>Building Depreciation</v>
          </cell>
          <cell r="K286" t="str">
            <v>Capex Depreciation</v>
          </cell>
          <cell r="L286" t="str">
            <v>Capex Depreciation</v>
          </cell>
          <cell r="M286" t="str">
            <v>Capital Gain Tax</v>
          </cell>
          <cell r="N286" t="str">
            <v>Income Tax</v>
          </cell>
          <cell r="O286" t="str">
            <v>Tax paid at end</v>
          </cell>
          <cell r="AW286" t="str">
            <v>Initial Asset Value</v>
          </cell>
          <cell r="AX286" t="str">
            <v>Building / Value</v>
          </cell>
          <cell r="AY286" t="str">
            <v>Building Depreciation</v>
          </cell>
          <cell r="AZ286" t="str">
            <v>Capex Depreciation</v>
          </cell>
          <cell r="BA286" t="str">
            <v>Capex Depreciation</v>
          </cell>
          <cell r="BB286" t="str">
            <v>Capital Gain Tax</v>
          </cell>
          <cell r="BC286" t="str">
            <v>Income Tax</v>
          </cell>
          <cell r="BD286" t="str">
            <v>Tax paid at end</v>
          </cell>
        </row>
        <row r="287">
          <cell r="G287" t="str">
            <v>No</v>
          </cell>
          <cell r="H287">
            <v>364445.78529033315</v>
          </cell>
          <cell r="J287">
            <v>25</v>
          </cell>
          <cell r="K287" t="str">
            <v>No</v>
          </cell>
          <cell r="L287">
            <v>15</v>
          </cell>
          <cell r="M287">
            <v>0.3543</v>
          </cell>
          <cell r="N287">
            <v>0.3543</v>
          </cell>
          <cell r="AW287">
            <v>364445.78529033315</v>
          </cell>
          <cell r="AX287">
            <v>0</v>
          </cell>
          <cell r="AY287">
            <v>25</v>
          </cell>
          <cell r="AZ287" t="str">
            <v>No</v>
          </cell>
          <cell r="BA287">
            <v>15</v>
          </cell>
          <cell r="BB287">
            <v>0.3543</v>
          </cell>
          <cell r="BC287">
            <v>0.3543</v>
          </cell>
          <cell r="BD287">
            <v>0</v>
          </cell>
        </row>
        <row r="290">
          <cell r="E290" t="str">
            <v>Land NAV BOP</v>
          </cell>
          <cell r="G290">
            <v>0</v>
          </cell>
          <cell r="H290">
            <v>364445.78529033315</v>
          </cell>
          <cell r="I290">
            <v>364445.78529033315</v>
          </cell>
          <cell r="J290">
            <v>364445.78529033315</v>
          </cell>
          <cell r="K290">
            <v>364445.78529033315</v>
          </cell>
          <cell r="L290">
            <v>364445.78529033315</v>
          </cell>
          <cell r="M290">
            <v>364445.78529033315</v>
          </cell>
          <cell r="N290">
            <v>364445.78529033315</v>
          </cell>
          <cell r="O290">
            <v>364445.78529033315</v>
          </cell>
          <cell r="P290">
            <v>364445.78529033315</v>
          </cell>
          <cell r="Q290">
            <v>364445.78529033315</v>
          </cell>
          <cell r="R290">
            <v>364445.78529033315</v>
          </cell>
          <cell r="S290">
            <v>364445.78529033315</v>
          </cell>
          <cell r="T290">
            <v>364445.78529033315</v>
          </cell>
          <cell r="U290">
            <v>364445.78529033315</v>
          </cell>
          <cell r="V290">
            <v>364445.78529033315</v>
          </cell>
          <cell r="W290">
            <v>364445.78529033315</v>
          </cell>
          <cell r="X290">
            <v>364445.78529033315</v>
          </cell>
          <cell r="Y290">
            <v>364445.78529033315</v>
          </cell>
          <cell r="Z290">
            <v>364445.78529033315</v>
          </cell>
          <cell r="AA290">
            <v>364445.78529033315</v>
          </cell>
          <cell r="AB290">
            <v>364445.78529033315</v>
          </cell>
          <cell r="AC290">
            <v>364445.78529033315</v>
          </cell>
          <cell r="AD290">
            <v>273334.33896774985</v>
          </cell>
          <cell r="AE290">
            <v>273334.33896774985</v>
          </cell>
          <cell r="AF290">
            <v>273334.33896774985</v>
          </cell>
          <cell r="AG290">
            <v>273334.33896774985</v>
          </cell>
          <cell r="AH290">
            <v>273334.33896774985</v>
          </cell>
          <cell r="AI290">
            <v>273334.33896774985</v>
          </cell>
          <cell r="AJ290">
            <v>273334.33896774985</v>
          </cell>
          <cell r="AK290">
            <v>273334.33896774985</v>
          </cell>
          <cell r="AL290">
            <v>273334.33896774985</v>
          </cell>
          <cell r="AM290">
            <v>273334.33896774985</v>
          </cell>
          <cell r="AN290">
            <v>273334.33896774985</v>
          </cell>
          <cell r="AO290">
            <v>273334.33896774985</v>
          </cell>
          <cell r="AP290">
            <v>273334.33896774985</v>
          </cell>
          <cell r="AQ290">
            <v>273334.33896774985</v>
          </cell>
          <cell r="AR290">
            <v>273334.33896774985</v>
          </cell>
          <cell r="AS290">
            <v>273334.33896774985</v>
          </cell>
          <cell r="AT290">
            <v>273334.33896774985</v>
          </cell>
          <cell r="AU290">
            <v>273334.33896774985</v>
          </cell>
        </row>
        <row r="291">
          <cell r="E291" t="str">
            <v>Building NAV BOP</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-273334.33896774985</v>
          </cell>
          <cell r="AE291">
            <v>-273334.33896774985</v>
          </cell>
          <cell r="AF291">
            <v>-273334.33896774985</v>
          </cell>
          <cell r="AG291">
            <v>-273334.33896774985</v>
          </cell>
          <cell r="AH291">
            <v>-273334.33896774985</v>
          </cell>
          <cell r="AI291">
            <v>-273334.33896774985</v>
          </cell>
          <cell r="AJ291">
            <v>-273334.33896774985</v>
          </cell>
          <cell r="AK291">
            <v>-273334.33896774985</v>
          </cell>
          <cell r="AL291">
            <v>-273334.33896774985</v>
          </cell>
          <cell r="AM291">
            <v>-273334.33896774985</v>
          </cell>
          <cell r="AN291">
            <v>-273334.33896774985</v>
          </cell>
          <cell r="AO291">
            <v>-273334.33896774985</v>
          </cell>
          <cell r="AP291">
            <v>-273334.33896774985</v>
          </cell>
          <cell r="AQ291">
            <v>-273334.33896774985</v>
          </cell>
          <cell r="AR291">
            <v>-273334.33896774985</v>
          </cell>
          <cell r="AS291">
            <v>-273334.33896774985</v>
          </cell>
          <cell r="AT291">
            <v>-273334.33896774985</v>
          </cell>
          <cell r="AU291">
            <v>-273334.33896774985</v>
          </cell>
        </row>
        <row r="292">
          <cell r="E292" t="str">
            <v>Capex NAV BOP</v>
          </cell>
          <cell r="H292">
            <v>0</v>
          </cell>
          <cell r="I292">
            <v>2282.5</v>
          </cell>
          <cell r="J292">
            <v>3365</v>
          </cell>
          <cell r="K292">
            <v>4447.5</v>
          </cell>
          <cell r="L292">
            <v>5530</v>
          </cell>
          <cell r="M292">
            <v>6612.5</v>
          </cell>
          <cell r="N292">
            <v>7695</v>
          </cell>
          <cell r="O292">
            <v>8777.5</v>
          </cell>
          <cell r="P292">
            <v>9860</v>
          </cell>
          <cell r="Q292">
            <v>10942.5</v>
          </cell>
          <cell r="R292">
            <v>12025</v>
          </cell>
          <cell r="S292">
            <v>13107.5</v>
          </cell>
          <cell r="T292">
            <v>14190</v>
          </cell>
          <cell r="U292">
            <v>15272.5</v>
          </cell>
          <cell r="V292">
            <v>16355</v>
          </cell>
          <cell r="W292">
            <v>17437.5</v>
          </cell>
          <cell r="X292">
            <v>18520</v>
          </cell>
          <cell r="Y292">
            <v>19602.5</v>
          </cell>
          <cell r="Z292">
            <v>20685</v>
          </cell>
          <cell r="AA292">
            <v>21767.5</v>
          </cell>
          <cell r="AB292">
            <v>22850</v>
          </cell>
          <cell r="AC292">
            <v>22850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row>
        <row r="293">
          <cell r="E293" t="str">
            <v>Total NAV BOP</v>
          </cell>
          <cell r="H293">
            <v>364445.78529033315</v>
          </cell>
          <cell r="I293">
            <v>366728.28529033315</v>
          </cell>
          <cell r="J293">
            <v>367810.78529033315</v>
          </cell>
          <cell r="K293">
            <v>368893.28529033315</v>
          </cell>
          <cell r="L293">
            <v>369975.78529033315</v>
          </cell>
          <cell r="M293">
            <v>371058.28529033315</v>
          </cell>
          <cell r="N293">
            <v>372140.78529033315</v>
          </cell>
          <cell r="O293">
            <v>373223.28529033315</v>
          </cell>
          <cell r="P293">
            <v>374305.78529033315</v>
          </cell>
          <cell r="Q293">
            <v>375388.28529033315</v>
          </cell>
          <cell r="R293">
            <v>376470.78529033315</v>
          </cell>
          <cell r="S293">
            <v>377553.28529033315</v>
          </cell>
          <cell r="T293">
            <v>378635.78529033315</v>
          </cell>
          <cell r="U293">
            <v>379718.28529033315</v>
          </cell>
          <cell r="V293">
            <v>380800.78529033315</v>
          </cell>
          <cell r="W293">
            <v>381883.28529033315</v>
          </cell>
          <cell r="X293">
            <v>382965.78529033315</v>
          </cell>
          <cell r="Y293">
            <v>384048.28529033315</v>
          </cell>
          <cell r="Z293">
            <v>385130.78529033315</v>
          </cell>
          <cell r="AA293">
            <v>386213.28529033315</v>
          </cell>
          <cell r="AB293">
            <v>387295.78529033315</v>
          </cell>
          <cell r="AC293">
            <v>387295.78529033315</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row>
        <row r="294">
          <cell r="D294">
            <v>22850</v>
          </cell>
          <cell r="E294" t="str">
            <v>New Capex</v>
          </cell>
          <cell r="G294">
            <v>0</v>
          </cell>
          <cell r="H294">
            <v>2282.5</v>
          </cell>
          <cell r="I294">
            <v>1082.5</v>
          </cell>
          <cell r="J294">
            <v>1082.5</v>
          </cell>
          <cell r="K294">
            <v>1082.5</v>
          </cell>
          <cell r="L294">
            <v>1082.5</v>
          </cell>
          <cell r="M294">
            <v>1082.5</v>
          </cell>
          <cell r="N294">
            <v>1082.5</v>
          </cell>
          <cell r="O294">
            <v>1082.5</v>
          </cell>
          <cell r="P294">
            <v>1082.5</v>
          </cell>
          <cell r="Q294">
            <v>1082.5</v>
          </cell>
          <cell r="R294">
            <v>1082.5</v>
          </cell>
          <cell r="S294">
            <v>1082.5</v>
          </cell>
          <cell r="T294">
            <v>1082.5</v>
          </cell>
          <cell r="U294">
            <v>1082.5</v>
          </cell>
          <cell r="V294">
            <v>1082.5</v>
          </cell>
          <cell r="W294">
            <v>1082.5</v>
          </cell>
          <cell r="X294">
            <v>1082.5</v>
          </cell>
          <cell r="Y294">
            <v>1082.5</v>
          </cell>
          <cell r="Z294">
            <v>1082.5</v>
          </cell>
          <cell r="AA294">
            <v>1082.5</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row>
        <row r="295">
          <cell r="D295">
            <v>0</v>
          </cell>
          <cell r="E295" t="str">
            <v>Building Depreciation</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row>
        <row r="296">
          <cell r="D296">
            <v>0</v>
          </cell>
          <cell r="E296" t="str">
            <v>Capex Depreciation</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row>
        <row r="297">
          <cell r="D297">
            <v>-91111.446322583288</v>
          </cell>
          <cell r="E297" t="str">
            <v>Land Sold</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-91111.446322583288</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row>
        <row r="298">
          <cell r="D298">
            <v>-273334.33896774985</v>
          </cell>
          <cell r="E298" t="str">
            <v>Building Sold</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-273334.33896774985</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row>
        <row r="299">
          <cell r="D299">
            <v>-22850</v>
          </cell>
          <cell r="E299" t="str">
            <v>Capex Sold</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-22850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row>
        <row r="300">
          <cell r="D300">
            <v>-387295.78529033315</v>
          </cell>
          <cell r="E300" t="str">
            <v>Sold</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-387295.78529033315</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row>
        <row r="301">
          <cell r="E301" t="str">
            <v>Land NAV EOP</v>
          </cell>
          <cell r="G301">
            <v>364445.78529033315</v>
          </cell>
          <cell r="H301">
            <v>364445.78529033315</v>
          </cell>
          <cell r="I301">
            <v>364445.78529033315</v>
          </cell>
          <cell r="J301">
            <v>364445.78529033315</v>
          </cell>
          <cell r="K301">
            <v>364445.78529033315</v>
          </cell>
          <cell r="L301">
            <v>364445.78529033315</v>
          </cell>
          <cell r="M301">
            <v>364445.78529033315</v>
          </cell>
          <cell r="N301">
            <v>364445.78529033315</v>
          </cell>
          <cell r="O301">
            <v>364445.78529033315</v>
          </cell>
          <cell r="P301">
            <v>364445.78529033315</v>
          </cell>
          <cell r="Q301">
            <v>364445.78529033315</v>
          </cell>
          <cell r="R301">
            <v>364445.78529033315</v>
          </cell>
          <cell r="S301">
            <v>364445.78529033315</v>
          </cell>
          <cell r="T301">
            <v>364445.78529033315</v>
          </cell>
          <cell r="U301">
            <v>364445.78529033315</v>
          </cell>
          <cell r="V301">
            <v>364445.78529033315</v>
          </cell>
          <cell r="W301">
            <v>364445.78529033315</v>
          </cell>
          <cell r="X301">
            <v>364445.78529033315</v>
          </cell>
          <cell r="Y301">
            <v>364445.78529033315</v>
          </cell>
          <cell r="Z301">
            <v>364445.78529033315</v>
          </cell>
          <cell r="AA301">
            <v>364445.78529033315</v>
          </cell>
          <cell r="AB301">
            <v>364445.78529033315</v>
          </cell>
          <cell r="AC301">
            <v>273334.33896774985</v>
          </cell>
          <cell r="AD301">
            <v>273334.33896774985</v>
          </cell>
          <cell r="AE301">
            <v>273334.33896774985</v>
          </cell>
          <cell r="AF301">
            <v>273334.33896774985</v>
          </cell>
          <cell r="AG301">
            <v>273334.33896774985</v>
          </cell>
          <cell r="AH301">
            <v>273334.33896774985</v>
          </cell>
          <cell r="AI301">
            <v>273334.33896774985</v>
          </cell>
          <cell r="AJ301">
            <v>273334.33896774985</v>
          </cell>
          <cell r="AK301">
            <v>273334.33896774985</v>
          </cell>
          <cell r="AL301">
            <v>273334.33896774985</v>
          </cell>
          <cell r="AM301">
            <v>273334.33896774985</v>
          </cell>
          <cell r="AN301">
            <v>273334.33896774985</v>
          </cell>
          <cell r="AO301">
            <v>273334.33896774985</v>
          </cell>
          <cell r="AP301">
            <v>273334.33896774985</v>
          </cell>
          <cell r="AQ301">
            <v>273334.33896774985</v>
          </cell>
          <cell r="AR301">
            <v>273334.33896774985</v>
          </cell>
          <cell r="AS301">
            <v>273334.33896774985</v>
          </cell>
          <cell r="AT301">
            <v>273334.33896774985</v>
          </cell>
          <cell r="AU301">
            <v>273334.33896774985</v>
          </cell>
        </row>
        <row r="302">
          <cell r="E302" t="str">
            <v>Building NAV EOP</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-273334.33896774985</v>
          </cell>
          <cell r="AD302">
            <v>-273334.33896774985</v>
          </cell>
          <cell r="AE302">
            <v>-273334.33896774985</v>
          </cell>
          <cell r="AF302">
            <v>-273334.33896774985</v>
          </cell>
          <cell r="AG302">
            <v>-273334.33896774985</v>
          </cell>
          <cell r="AH302">
            <v>-273334.33896774985</v>
          </cell>
          <cell r="AI302">
            <v>-273334.33896774985</v>
          </cell>
          <cell r="AJ302">
            <v>-273334.33896774985</v>
          </cell>
          <cell r="AK302">
            <v>-273334.33896774985</v>
          </cell>
          <cell r="AL302">
            <v>-273334.33896774985</v>
          </cell>
          <cell r="AM302">
            <v>-273334.33896774985</v>
          </cell>
          <cell r="AN302">
            <v>-273334.33896774985</v>
          </cell>
          <cell r="AO302">
            <v>-273334.33896774985</v>
          </cell>
          <cell r="AP302">
            <v>-273334.33896774985</v>
          </cell>
          <cell r="AQ302">
            <v>-273334.33896774985</v>
          </cell>
          <cell r="AR302">
            <v>-273334.33896774985</v>
          </cell>
          <cell r="AS302">
            <v>-273334.33896774985</v>
          </cell>
          <cell r="AT302">
            <v>-273334.33896774985</v>
          </cell>
          <cell r="AU302">
            <v>-273334.33896774985</v>
          </cell>
        </row>
        <row r="303">
          <cell r="E303" t="str">
            <v>Capex NAV EOP</v>
          </cell>
          <cell r="G303">
            <v>0</v>
          </cell>
          <cell r="H303">
            <v>2282.5</v>
          </cell>
          <cell r="I303">
            <v>3365</v>
          </cell>
          <cell r="J303">
            <v>4447.5</v>
          </cell>
          <cell r="K303">
            <v>5530</v>
          </cell>
          <cell r="L303">
            <v>6612.5</v>
          </cell>
          <cell r="M303">
            <v>7695</v>
          </cell>
          <cell r="N303">
            <v>8777.5</v>
          </cell>
          <cell r="O303">
            <v>9860</v>
          </cell>
          <cell r="P303">
            <v>10942.5</v>
          </cell>
          <cell r="Q303">
            <v>12025</v>
          </cell>
          <cell r="R303">
            <v>13107.5</v>
          </cell>
          <cell r="S303">
            <v>14190</v>
          </cell>
          <cell r="T303">
            <v>15272.5</v>
          </cell>
          <cell r="U303">
            <v>16355</v>
          </cell>
          <cell r="V303">
            <v>17437.5</v>
          </cell>
          <cell r="W303">
            <v>18520</v>
          </cell>
          <cell r="X303">
            <v>19602.5</v>
          </cell>
          <cell r="Y303">
            <v>20685</v>
          </cell>
          <cell r="Z303">
            <v>21767.5</v>
          </cell>
          <cell r="AA303">
            <v>22850</v>
          </cell>
          <cell r="AB303">
            <v>22850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row>
        <row r="304">
          <cell r="E304" t="str">
            <v>Total NAV EOP</v>
          </cell>
          <cell r="G304">
            <v>364445.78529033315</v>
          </cell>
          <cell r="H304">
            <v>366728.28529033315</v>
          </cell>
          <cell r="I304">
            <v>367810.78529033315</v>
          </cell>
          <cell r="J304">
            <v>368893.28529033315</v>
          </cell>
          <cell r="K304">
            <v>369975.78529033315</v>
          </cell>
          <cell r="L304">
            <v>371058.28529033315</v>
          </cell>
          <cell r="M304">
            <v>372140.78529033315</v>
          </cell>
          <cell r="N304">
            <v>373223.28529033315</v>
          </cell>
          <cell r="O304">
            <v>374305.78529033315</v>
          </cell>
          <cell r="P304">
            <v>375388.28529033315</v>
          </cell>
          <cell r="Q304">
            <v>376470.78529033315</v>
          </cell>
          <cell r="R304">
            <v>377553.28529033315</v>
          </cell>
          <cell r="S304">
            <v>378635.78529033315</v>
          </cell>
          <cell r="T304">
            <v>379718.28529033315</v>
          </cell>
          <cell r="U304">
            <v>380800.78529033315</v>
          </cell>
          <cell r="V304">
            <v>381883.28529033315</v>
          </cell>
          <cell r="W304">
            <v>382965.78529033315</v>
          </cell>
          <cell r="X304">
            <v>384048.28529033315</v>
          </cell>
          <cell r="Y304">
            <v>385130.78529033315</v>
          </cell>
          <cell r="Z304">
            <v>386213.28529033315</v>
          </cell>
          <cell r="AA304">
            <v>387295.78529033315</v>
          </cell>
          <cell r="AB304">
            <v>387295.78529033315</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row>
        <row r="307">
          <cell r="E307" t="str">
            <v>Capital Gain Tax</v>
          </cell>
        </row>
        <row r="309">
          <cell r="D309">
            <v>499088.2833333335</v>
          </cell>
          <cell r="E309" t="str">
            <v>NDV</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499088.2833333335</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W309">
            <v>0</v>
          </cell>
          <cell r="AX309">
            <v>0</v>
          </cell>
          <cell r="AY309">
            <v>0</v>
          </cell>
          <cell r="AZ309">
            <v>0</v>
          </cell>
          <cell r="BA309">
            <v>0</v>
          </cell>
          <cell r="BB309">
            <v>499088.2833333335</v>
          </cell>
          <cell r="BC309">
            <v>0</v>
          </cell>
          <cell r="BD309">
            <v>0</v>
          </cell>
          <cell r="BE309">
            <v>0</v>
          </cell>
          <cell r="BF309">
            <v>0</v>
          </cell>
        </row>
        <row r="310">
          <cell r="D310">
            <v>0</v>
          </cell>
          <cell r="E310" t="str">
            <v>VAT on Margin</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W310">
            <v>0</v>
          </cell>
          <cell r="AX310">
            <v>0</v>
          </cell>
          <cell r="AY310">
            <v>0</v>
          </cell>
          <cell r="AZ310">
            <v>0</v>
          </cell>
          <cell r="BA310">
            <v>0</v>
          </cell>
          <cell r="BB310">
            <v>0</v>
          </cell>
          <cell r="BC310">
            <v>0</v>
          </cell>
          <cell r="BD310">
            <v>0</v>
          </cell>
          <cell r="BE310">
            <v>0</v>
          </cell>
          <cell r="BF310">
            <v>0</v>
          </cell>
        </row>
        <row r="311">
          <cell r="D311">
            <v>-22850</v>
          </cell>
          <cell r="E311" t="str">
            <v>Capex</v>
          </cell>
          <cell r="G311">
            <v>0</v>
          </cell>
          <cell r="H311">
            <v>-2282.5</v>
          </cell>
          <cell r="I311">
            <v>-1082.5</v>
          </cell>
          <cell r="J311">
            <v>-1082.5</v>
          </cell>
          <cell r="K311">
            <v>-1082.5</v>
          </cell>
          <cell r="L311">
            <v>-1082.5</v>
          </cell>
          <cell r="M311">
            <v>-1082.5</v>
          </cell>
          <cell r="N311">
            <v>-1082.5</v>
          </cell>
          <cell r="O311">
            <v>-1082.5</v>
          </cell>
          <cell r="P311">
            <v>-1082.5</v>
          </cell>
          <cell r="Q311">
            <v>-1082.5</v>
          </cell>
          <cell r="R311">
            <v>-1082.5</v>
          </cell>
          <cell r="S311">
            <v>-1082.5</v>
          </cell>
          <cell r="T311">
            <v>-1082.5</v>
          </cell>
          <cell r="U311">
            <v>-1082.5</v>
          </cell>
          <cell r="V311">
            <v>-1082.5</v>
          </cell>
          <cell r="W311">
            <v>-1082.5</v>
          </cell>
          <cell r="X311">
            <v>-1082.5</v>
          </cell>
          <cell r="Y311">
            <v>-1082.5</v>
          </cell>
          <cell r="Z311">
            <v>-1082.5</v>
          </cell>
          <cell r="AA311">
            <v>-1082.5</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W311">
            <v>-5530</v>
          </cell>
          <cell r="AX311">
            <v>-4330</v>
          </cell>
          <cell r="AY311">
            <v>-4330</v>
          </cell>
          <cell r="AZ311">
            <v>-4330</v>
          </cell>
          <cell r="BA311">
            <v>-4330</v>
          </cell>
          <cell r="BB311">
            <v>0</v>
          </cell>
          <cell r="BC311">
            <v>0</v>
          </cell>
          <cell r="BD311">
            <v>0</v>
          </cell>
          <cell r="BE311">
            <v>0</v>
          </cell>
          <cell r="BF311">
            <v>0</v>
          </cell>
        </row>
        <row r="312">
          <cell r="D312">
            <v>-364445.78529033315</v>
          </cell>
          <cell r="E312" t="str">
            <v>NAV</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-364445.78529033315</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W312">
            <v>0</v>
          </cell>
          <cell r="AX312">
            <v>0</v>
          </cell>
          <cell r="AY312">
            <v>0</v>
          </cell>
          <cell r="AZ312">
            <v>0</v>
          </cell>
          <cell r="BA312">
            <v>0</v>
          </cell>
          <cell r="BB312">
            <v>-364445.78529033315</v>
          </cell>
          <cell r="BC312">
            <v>0</v>
          </cell>
          <cell r="BD312">
            <v>0</v>
          </cell>
          <cell r="BE312">
            <v>0</v>
          </cell>
          <cell r="BF312">
            <v>0</v>
          </cell>
        </row>
        <row r="314">
          <cell r="D314">
            <v>111792.49804300035</v>
          </cell>
          <cell r="E314" t="str">
            <v>Capital Gain</v>
          </cell>
          <cell r="H314">
            <v>-2282.5</v>
          </cell>
          <cell r="I314">
            <v>-1082.5</v>
          </cell>
          <cell r="J314">
            <v>-1082.5</v>
          </cell>
          <cell r="K314">
            <v>-1082.5</v>
          </cell>
          <cell r="L314">
            <v>-1082.5</v>
          </cell>
          <cell r="M314">
            <v>-1082.5</v>
          </cell>
          <cell r="N314">
            <v>-1082.5</v>
          </cell>
          <cell r="O314">
            <v>-1082.5</v>
          </cell>
          <cell r="P314">
            <v>-1082.5</v>
          </cell>
          <cell r="Q314">
            <v>-1082.5</v>
          </cell>
          <cell r="R314">
            <v>-1082.5</v>
          </cell>
          <cell r="S314">
            <v>-1082.5</v>
          </cell>
          <cell r="T314">
            <v>-1082.5</v>
          </cell>
          <cell r="U314">
            <v>-1082.5</v>
          </cell>
          <cell r="V314">
            <v>-1082.5</v>
          </cell>
          <cell r="W314">
            <v>-1082.5</v>
          </cell>
          <cell r="X314">
            <v>-1082.5</v>
          </cell>
          <cell r="Y314">
            <v>-1082.5</v>
          </cell>
          <cell r="Z314">
            <v>-1082.5</v>
          </cell>
          <cell r="AA314">
            <v>-1082.5</v>
          </cell>
          <cell r="AB314">
            <v>0</v>
          </cell>
          <cell r="AC314">
            <v>134642.49804300035</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W314">
            <v>-5530</v>
          </cell>
          <cell r="AX314">
            <v>-4330</v>
          </cell>
          <cell r="AY314">
            <v>-4330</v>
          </cell>
          <cell r="AZ314">
            <v>-4330</v>
          </cell>
          <cell r="BA314">
            <v>-4330</v>
          </cell>
          <cell r="BB314">
            <v>134642.49804300035</v>
          </cell>
          <cell r="BC314">
            <v>0</v>
          </cell>
          <cell r="BD314">
            <v>0</v>
          </cell>
          <cell r="BE314">
            <v>0</v>
          </cell>
          <cell r="BF314">
            <v>0</v>
          </cell>
        </row>
        <row r="317">
          <cell r="E317" t="str">
            <v>Income Tax</v>
          </cell>
        </row>
        <row r="319">
          <cell r="D319">
            <v>-33336.138537032661</v>
          </cell>
          <cell r="E319" t="str">
            <v>Acquisition Fees</v>
          </cell>
          <cell r="G319">
            <v>-33336.138537032661</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W319">
            <v>0</v>
          </cell>
          <cell r="AX319">
            <v>0</v>
          </cell>
          <cell r="AY319">
            <v>0</v>
          </cell>
          <cell r="AZ319">
            <v>0</v>
          </cell>
          <cell r="BA319">
            <v>0</v>
          </cell>
          <cell r="BB319">
            <v>0</v>
          </cell>
          <cell r="BC319">
            <v>0</v>
          </cell>
          <cell r="BD319">
            <v>0</v>
          </cell>
          <cell r="BE319">
            <v>0</v>
          </cell>
          <cell r="BF319">
            <v>0</v>
          </cell>
        </row>
        <row r="320">
          <cell r="D320">
            <v>168679.87900000007</v>
          </cell>
          <cell r="E320" t="str">
            <v>NOI</v>
          </cell>
          <cell r="G320">
            <v>0</v>
          </cell>
          <cell r="H320">
            <v>7675.3242500000015</v>
          </cell>
          <cell r="I320">
            <v>7675.3242500000015</v>
          </cell>
          <cell r="J320">
            <v>7675.3242500000015</v>
          </cell>
          <cell r="K320">
            <v>7675.3242500000015</v>
          </cell>
          <cell r="L320">
            <v>7675.3242500000015</v>
          </cell>
          <cell r="M320">
            <v>7675.3242500000015</v>
          </cell>
          <cell r="N320">
            <v>7675.3242500000015</v>
          </cell>
          <cell r="O320">
            <v>7675.3242500000015</v>
          </cell>
          <cell r="P320">
            <v>7675.3242500000015</v>
          </cell>
          <cell r="Q320">
            <v>7675.3242500000015</v>
          </cell>
          <cell r="R320">
            <v>7675.3242500000015</v>
          </cell>
          <cell r="S320">
            <v>7675.3242500000015</v>
          </cell>
          <cell r="T320">
            <v>7675.3242500000015</v>
          </cell>
          <cell r="U320">
            <v>7675.3242500000015</v>
          </cell>
          <cell r="V320">
            <v>7675.3242500000015</v>
          </cell>
          <cell r="W320">
            <v>7675.3242500000015</v>
          </cell>
          <cell r="X320">
            <v>7675.3242500000015</v>
          </cell>
          <cell r="Y320">
            <v>7675.3242500000015</v>
          </cell>
          <cell r="Z320">
            <v>7675.3242500000015</v>
          </cell>
          <cell r="AA320">
            <v>7498.0697500000024</v>
          </cell>
          <cell r="AB320">
            <v>7675.3242500000015</v>
          </cell>
          <cell r="AC320">
            <v>7675.3242500000015</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W320">
            <v>30701.297000000006</v>
          </cell>
          <cell r="AX320">
            <v>30701.297000000006</v>
          </cell>
          <cell r="AY320">
            <v>30701.297000000006</v>
          </cell>
          <cell r="AZ320">
            <v>30701.297000000006</v>
          </cell>
          <cell r="BA320">
            <v>30524.042500000007</v>
          </cell>
          <cell r="BB320">
            <v>15350.648500000003</v>
          </cell>
          <cell r="BC320">
            <v>0</v>
          </cell>
          <cell r="BD320">
            <v>0</v>
          </cell>
          <cell r="BE320">
            <v>0</v>
          </cell>
          <cell r="BF320">
            <v>0</v>
          </cell>
        </row>
        <row r="321">
          <cell r="D321">
            <v>-32450.632649801544</v>
          </cell>
          <cell r="E321" t="str">
            <v>Management Fees &amp; Tis</v>
          </cell>
          <cell r="G321">
            <v>0</v>
          </cell>
          <cell r="H321">
            <v>-1661.0207045956854</v>
          </cell>
          <cell r="I321">
            <v>-977.68485717631086</v>
          </cell>
          <cell r="J321">
            <v>-977.68485717631086</v>
          </cell>
          <cell r="K321">
            <v>-977.68485717631086</v>
          </cell>
          <cell r="L321">
            <v>-977.68485717631086</v>
          </cell>
          <cell r="M321">
            <v>-977.68485717631086</v>
          </cell>
          <cell r="N321">
            <v>-977.68485717631086</v>
          </cell>
          <cell r="O321">
            <v>-977.68485717631086</v>
          </cell>
          <cell r="P321">
            <v>-977.68485717631086</v>
          </cell>
          <cell r="Q321">
            <v>-977.68485717631086</v>
          </cell>
          <cell r="R321">
            <v>-977.68485717631086</v>
          </cell>
          <cell r="S321">
            <v>-977.68485717631086</v>
          </cell>
          <cell r="T321">
            <v>-977.68485717631086</v>
          </cell>
          <cell r="U321">
            <v>-977.68485717631086</v>
          </cell>
          <cell r="V321">
            <v>-977.68485717631086</v>
          </cell>
          <cell r="W321">
            <v>-977.68485717631086</v>
          </cell>
          <cell r="X321">
            <v>-977.68485717631086</v>
          </cell>
          <cell r="Y321">
            <v>-977.68485717631086</v>
          </cell>
          <cell r="Z321">
            <v>-977.68485717631086</v>
          </cell>
          <cell r="AA321">
            <v>-974.1397671763109</v>
          </cell>
          <cell r="AB321">
            <v>-977.68485717631086</v>
          </cell>
          <cell r="AC321">
            <v>-11239.459891679639</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W321">
            <v>-4594.0752761246176</v>
          </cell>
          <cell r="AX321">
            <v>-3910.7394287052434</v>
          </cell>
          <cell r="AY321">
            <v>-3910.7394287052434</v>
          </cell>
          <cell r="AZ321">
            <v>-3910.7394287052434</v>
          </cell>
          <cell r="BA321">
            <v>-3907.1943387052434</v>
          </cell>
          <cell r="BB321">
            <v>-12217.14474885595</v>
          </cell>
          <cell r="BC321">
            <v>0</v>
          </cell>
          <cell r="BD321">
            <v>0</v>
          </cell>
          <cell r="BE321">
            <v>0</v>
          </cell>
          <cell r="BF321">
            <v>0</v>
          </cell>
        </row>
        <row r="322">
          <cell r="D322">
            <v>-12726.751225000004</v>
          </cell>
          <cell r="E322" t="str">
            <v>Sale Fees</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-12726.751225000004</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W322">
            <v>0</v>
          </cell>
          <cell r="AX322">
            <v>0</v>
          </cell>
          <cell r="AY322">
            <v>0</v>
          </cell>
          <cell r="AZ322">
            <v>0</v>
          </cell>
          <cell r="BA322">
            <v>0</v>
          </cell>
          <cell r="BB322">
            <v>-12726.751225000004</v>
          </cell>
          <cell r="BC322">
            <v>0</v>
          </cell>
          <cell r="BD322">
            <v>0</v>
          </cell>
          <cell r="BE322">
            <v>0</v>
          </cell>
          <cell r="BF322">
            <v>0</v>
          </cell>
        </row>
        <row r="323">
          <cell r="D323">
            <v>0</v>
          </cell>
          <cell r="E323" t="str">
            <v>Depreciation</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W323">
            <v>0</v>
          </cell>
          <cell r="AX323">
            <v>0</v>
          </cell>
          <cell r="AY323">
            <v>0</v>
          </cell>
          <cell r="AZ323">
            <v>0</v>
          </cell>
          <cell r="BA323">
            <v>0</v>
          </cell>
          <cell r="BB323">
            <v>0</v>
          </cell>
          <cell r="BC323">
            <v>0</v>
          </cell>
          <cell r="BD323">
            <v>0</v>
          </cell>
          <cell r="BE323">
            <v>0</v>
          </cell>
          <cell r="BF323">
            <v>0</v>
          </cell>
        </row>
        <row r="324">
          <cell r="D324">
            <v>-53846.86477664674</v>
          </cell>
          <cell r="E324" t="str">
            <v>Interests &amp; Financing Fees</v>
          </cell>
          <cell r="G324">
            <v>-2733.3433896774986</v>
          </cell>
          <cell r="H324">
            <v>-2323.3418812258737</v>
          </cell>
          <cell r="I324">
            <v>-2323.3418812258737</v>
          </cell>
          <cell r="J324">
            <v>-2323.3418812258737</v>
          </cell>
          <cell r="K324">
            <v>-2323.3418812258737</v>
          </cell>
          <cell r="L324">
            <v>-2323.3418812258737</v>
          </cell>
          <cell r="M324">
            <v>-2323.3418812258737</v>
          </cell>
          <cell r="N324">
            <v>-2323.3418812258737</v>
          </cell>
          <cell r="O324">
            <v>-2323.3418812258737</v>
          </cell>
          <cell r="P324">
            <v>-2323.3418812258737</v>
          </cell>
          <cell r="Q324">
            <v>-2323.3418812258737</v>
          </cell>
          <cell r="R324">
            <v>-2323.3418812258737</v>
          </cell>
          <cell r="S324">
            <v>-2323.3418812258737</v>
          </cell>
          <cell r="T324">
            <v>-2323.3418812258737</v>
          </cell>
          <cell r="U324">
            <v>-2323.3418812258737</v>
          </cell>
          <cell r="V324">
            <v>-2323.3418812258737</v>
          </cell>
          <cell r="W324">
            <v>-2323.3418812258737</v>
          </cell>
          <cell r="X324">
            <v>-2323.3418812258737</v>
          </cell>
          <cell r="Y324">
            <v>-2323.3418812258737</v>
          </cell>
          <cell r="Z324">
            <v>-2323.3418812258737</v>
          </cell>
          <cell r="AA324">
            <v>-2323.3418812258737</v>
          </cell>
          <cell r="AB324">
            <v>-2323.3418812258737</v>
          </cell>
          <cell r="AC324">
            <v>-2323.3418812258737</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W324">
            <v>-9293.367524903495</v>
          </cell>
          <cell r="AX324">
            <v>-9293.367524903495</v>
          </cell>
          <cell r="AY324">
            <v>-9293.367524903495</v>
          </cell>
          <cell r="AZ324">
            <v>-9293.367524903495</v>
          </cell>
          <cell r="BA324">
            <v>-9293.367524903495</v>
          </cell>
          <cell r="BB324">
            <v>-4646.6837624517475</v>
          </cell>
          <cell r="BC324">
            <v>0</v>
          </cell>
          <cell r="BD324">
            <v>0</v>
          </cell>
          <cell r="BE324">
            <v>0</v>
          </cell>
          <cell r="BF324">
            <v>0</v>
          </cell>
        </row>
        <row r="326">
          <cell r="D326">
            <v>36319.491811519125</v>
          </cell>
          <cell r="E326" t="str">
            <v>Income</v>
          </cell>
          <cell r="G326">
            <v>-36069.481926710156</v>
          </cell>
          <cell r="H326">
            <v>3690.9616641784428</v>
          </cell>
          <cell r="I326">
            <v>4374.297511597817</v>
          </cell>
          <cell r="J326">
            <v>4374.297511597817</v>
          </cell>
          <cell r="K326">
            <v>4374.297511597817</v>
          </cell>
          <cell r="L326">
            <v>4374.297511597817</v>
          </cell>
          <cell r="M326">
            <v>4374.297511597817</v>
          </cell>
          <cell r="N326">
            <v>4374.297511597817</v>
          </cell>
          <cell r="O326">
            <v>4374.297511597817</v>
          </cell>
          <cell r="P326">
            <v>4374.297511597817</v>
          </cell>
          <cell r="Q326">
            <v>4374.297511597817</v>
          </cell>
          <cell r="R326">
            <v>4374.297511597817</v>
          </cell>
          <cell r="S326">
            <v>4374.297511597817</v>
          </cell>
          <cell r="T326">
            <v>4374.297511597817</v>
          </cell>
          <cell r="U326">
            <v>4374.297511597817</v>
          </cell>
          <cell r="V326">
            <v>4374.297511597817</v>
          </cell>
          <cell r="W326">
            <v>4374.297511597817</v>
          </cell>
          <cell r="X326">
            <v>4374.297511597817</v>
          </cell>
          <cell r="Y326">
            <v>4374.297511597817</v>
          </cell>
          <cell r="Z326">
            <v>4374.297511597817</v>
          </cell>
          <cell r="AA326">
            <v>4200.5881015978175</v>
          </cell>
          <cell r="AB326">
            <v>4374.297511597817</v>
          </cell>
          <cell r="AC326">
            <v>-18614.228747905516</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W326">
            <v>16813.854198971894</v>
          </cell>
          <cell r="AX326">
            <v>17497.190046391268</v>
          </cell>
          <cell r="AY326">
            <v>17497.190046391268</v>
          </cell>
          <cell r="AZ326">
            <v>17497.190046391268</v>
          </cell>
          <cell r="BA326">
            <v>17323.480636391268</v>
          </cell>
          <cell r="BB326">
            <v>-14239.931236307699</v>
          </cell>
          <cell r="BC326">
            <v>0</v>
          </cell>
          <cell r="BD326">
            <v>0</v>
          </cell>
          <cell r="BE326">
            <v>0</v>
          </cell>
          <cell r="BF326">
            <v>0</v>
          </cell>
        </row>
        <row r="329">
          <cell r="D329">
            <v>-22358.499608600072</v>
          </cell>
          <cell r="E329" t="str">
            <v>Capital Gain Tax</v>
          </cell>
          <cell r="G329">
            <v>0</v>
          </cell>
          <cell r="H329">
            <v>456.5</v>
          </cell>
          <cell r="I329">
            <v>216.5</v>
          </cell>
          <cell r="J329">
            <v>216.5</v>
          </cell>
          <cell r="K329">
            <v>216.5</v>
          </cell>
          <cell r="L329">
            <v>216.5</v>
          </cell>
          <cell r="M329">
            <v>216.5</v>
          </cell>
          <cell r="N329">
            <v>216.5</v>
          </cell>
          <cell r="O329">
            <v>216.5</v>
          </cell>
          <cell r="P329">
            <v>216.5</v>
          </cell>
          <cell r="Q329">
            <v>216.5</v>
          </cell>
          <cell r="R329">
            <v>216.5</v>
          </cell>
          <cell r="S329">
            <v>216.5</v>
          </cell>
          <cell r="T329">
            <v>216.5</v>
          </cell>
          <cell r="U329">
            <v>216.5</v>
          </cell>
          <cell r="V329">
            <v>216.5</v>
          </cell>
          <cell r="W329">
            <v>216.5</v>
          </cell>
          <cell r="X329">
            <v>216.5</v>
          </cell>
          <cell r="Y329">
            <v>216.5</v>
          </cell>
          <cell r="Z329">
            <v>216.5</v>
          </cell>
          <cell r="AA329">
            <v>216.5</v>
          </cell>
          <cell r="AB329">
            <v>0</v>
          </cell>
          <cell r="AC329">
            <v>-26928.499608600072</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W329">
            <v>1106</v>
          </cell>
          <cell r="AX329">
            <v>866</v>
          </cell>
          <cell r="AY329">
            <v>866</v>
          </cell>
          <cell r="AZ329">
            <v>866</v>
          </cell>
          <cell r="BA329">
            <v>866</v>
          </cell>
          <cell r="BB329">
            <v>-26928.499608600072</v>
          </cell>
          <cell r="BC329">
            <v>0</v>
          </cell>
          <cell r="BD329">
            <v>0</v>
          </cell>
          <cell r="BE329">
            <v>0</v>
          </cell>
          <cell r="BF329">
            <v>0</v>
          </cell>
        </row>
        <row r="330">
          <cell r="D330">
            <v>-7263.8983623038202</v>
          </cell>
          <cell r="E330" t="str">
            <v>Income Tax</v>
          </cell>
          <cell r="G330">
            <v>7213.8963853420319</v>
          </cell>
          <cell r="H330">
            <v>-738.1923328356886</v>
          </cell>
          <cell r="I330">
            <v>-874.85950231956349</v>
          </cell>
          <cell r="J330">
            <v>-874.85950231956349</v>
          </cell>
          <cell r="K330">
            <v>-874.85950231956349</v>
          </cell>
          <cell r="L330">
            <v>-874.85950231956349</v>
          </cell>
          <cell r="M330">
            <v>-874.85950231956349</v>
          </cell>
          <cell r="N330">
            <v>-874.85950231956349</v>
          </cell>
          <cell r="O330">
            <v>-874.85950231956349</v>
          </cell>
          <cell r="P330">
            <v>-874.85950231956349</v>
          </cell>
          <cell r="Q330">
            <v>-874.85950231956349</v>
          </cell>
          <cell r="R330">
            <v>-874.85950231956349</v>
          </cell>
          <cell r="S330">
            <v>-874.85950231956349</v>
          </cell>
          <cell r="T330">
            <v>-874.85950231956349</v>
          </cell>
          <cell r="U330">
            <v>-874.85950231956349</v>
          </cell>
          <cell r="V330">
            <v>-874.85950231956349</v>
          </cell>
          <cell r="W330">
            <v>-874.85950231956349</v>
          </cell>
          <cell r="X330">
            <v>-874.85950231956349</v>
          </cell>
          <cell r="Y330">
            <v>-874.85950231956349</v>
          </cell>
          <cell r="Z330">
            <v>-874.85950231956349</v>
          </cell>
          <cell r="AA330">
            <v>-840.11762031956357</v>
          </cell>
          <cell r="AB330">
            <v>-874.85950231956349</v>
          </cell>
          <cell r="AC330">
            <v>3722.8457495811035</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W330">
            <v>-3362.7708397943793</v>
          </cell>
          <cell r="AX330">
            <v>-3499.438009278254</v>
          </cell>
          <cell r="AY330">
            <v>-3499.438009278254</v>
          </cell>
          <cell r="AZ330">
            <v>-3499.438009278254</v>
          </cell>
          <cell r="BA330">
            <v>-3464.6961272782542</v>
          </cell>
          <cell r="BB330">
            <v>2847.98624726154</v>
          </cell>
          <cell r="BC330">
            <v>0</v>
          </cell>
          <cell r="BD330">
            <v>0</v>
          </cell>
          <cell r="BE330">
            <v>0</v>
          </cell>
          <cell r="BF330">
            <v>0</v>
          </cell>
        </row>
        <row r="331">
          <cell r="D331">
            <v>-29622.39797090389</v>
          </cell>
          <cell r="E331" t="str">
            <v>Total Tax</v>
          </cell>
          <cell r="G331">
            <v>7213.8963853420319</v>
          </cell>
          <cell r="H331">
            <v>-281.6923328356886</v>
          </cell>
          <cell r="I331">
            <v>-658.35950231956349</v>
          </cell>
          <cell r="J331">
            <v>-658.35950231956349</v>
          </cell>
          <cell r="K331">
            <v>-658.35950231956349</v>
          </cell>
          <cell r="L331">
            <v>-658.35950231956349</v>
          </cell>
          <cell r="M331">
            <v>-658.35950231956349</v>
          </cell>
          <cell r="N331">
            <v>-658.35950231956349</v>
          </cell>
          <cell r="O331">
            <v>-658.35950231956349</v>
          </cell>
          <cell r="P331">
            <v>-658.35950231956349</v>
          </cell>
          <cell r="Q331">
            <v>-658.35950231956349</v>
          </cell>
          <cell r="R331">
            <v>-658.35950231956349</v>
          </cell>
          <cell r="S331">
            <v>-658.35950231956349</v>
          </cell>
          <cell r="T331">
            <v>-658.35950231956349</v>
          </cell>
          <cell r="U331">
            <v>-658.35950231956349</v>
          </cell>
          <cell r="V331">
            <v>-658.35950231956349</v>
          </cell>
          <cell r="W331">
            <v>-658.35950231956349</v>
          </cell>
          <cell r="X331">
            <v>-658.35950231956349</v>
          </cell>
          <cell r="Y331">
            <v>-658.35950231956349</v>
          </cell>
          <cell r="Z331">
            <v>-658.35950231956349</v>
          </cell>
          <cell r="AA331">
            <v>-623.61762031956357</v>
          </cell>
          <cell r="AB331">
            <v>-874.85950231956349</v>
          </cell>
          <cell r="AC331">
            <v>-23205.653859018967</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W331">
            <v>-2256.7708397943788</v>
          </cell>
          <cell r="AX331">
            <v>-2633.438009278254</v>
          </cell>
          <cell r="AY331">
            <v>-2633.438009278254</v>
          </cell>
          <cell r="AZ331">
            <v>-2633.438009278254</v>
          </cell>
          <cell r="BA331">
            <v>-2598.6961272782542</v>
          </cell>
          <cell r="BB331">
            <v>-24080.51336133853</v>
          </cell>
          <cell r="BC331">
            <v>0</v>
          </cell>
          <cell r="BD331">
            <v>0</v>
          </cell>
          <cell r="BE331">
            <v>0</v>
          </cell>
          <cell r="BF331">
            <v>0</v>
          </cell>
        </row>
        <row r="332">
          <cell r="D332">
            <v>-29622.39797090389</v>
          </cell>
          <cell r="E332" t="str">
            <v>Annual Tax</v>
          </cell>
          <cell r="G332">
            <v>0</v>
          </cell>
          <cell r="H332">
            <v>0</v>
          </cell>
          <cell r="I332">
            <v>0</v>
          </cell>
          <cell r="J332">
            <v>0</v>
          </cell>
          <cell r="K332">
            <v>4957.125545547653</v>
          </cell>
          <cell r="L332">
            <v>0</v>
          </cell>
          <cell r="M332">
            <v>0</v>
          </cell>
          <cell r="N332">
            <v>0</v>
          </cell>
          <cell r="O332">
            <v>-2633.438009278254</v>
          </cell>
          <cell r="P332">
            <v>0</v>
          </cell>
          <cell r="Q332">
            <v>0</v>
          </cell>
          <cell r="R332">
            <v>0</v>
          </cell>
          <cell r="S332">
            <v>-2633.438009278254</v>
          </cell>
          <cell r="T332">
            <v>0</v>
          </cell>
          <cell r="U332">
            <v>0</v>
          </cell>
          <cell r="V332">
            <v>0</v>
          </cell>
          <cell r="W332">
            <v>-2633.438009278254</v>
          </cell>
          <cell r="X332">
            <v>0</v>
          </cell>
          <cell r="Y332">
            <v>0</v>
          </cell>
          <cell r="Z332">
            <v>0</v>
          </cell>
          <cell r="AA332">
            <v>-2598.6961272782542</v>
          </cell>
          <cell r="AB332">
            <v>0</v>
          </cell>
          <cell r="AC332">
            <v>0</v>
          </cell>
          <cell r="AD332">
            <v>0</v>
          </cell>
          <cell r="AE332">
            <v>-24080.51336133853</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row>
        <row r="333">
          <cell r="D333">
            <v>-499.14564363568934</v>
          </cell>
          <cell r="E333" t="str">
            <v>Tax forward</v>
          </cell>
          <cell r="G333">
            <v>0</v>
          </cell>
          <cell r="H333">
            <v>0</v>
          </cell>
          <cell r="I333">
            <v>0</v>
          </cell>
          <cell r="J333">
            <v>0</v>
          </cell>
          <cell r="K333">
            <v>4957.125545547653</v>
          </cell>
          <cell r="L333">
            <v>4957.125545547653</v>
          </cell>
          <cell r="M333">
            <v>4957.125545547653</v>
          </cell>
          <cell r="N333">
            <v>4957.125545547653</v>
          </cell>
          <cell r="O333">
            <v>2323.6875362693991</v>
          </cell>
          <cell r="P333">
            <v>2323.6875362693991</v>
          </cell>
          <cell r="Q333">
            <v>2323.6875362693991</v>
          </cell>
          <cell r="R333">
            <v>2323.6875362693991</v>
          </cell>
          <cell r="S333">
            <v>-309.7504730088549</v>
          </cell>
          <cell r="T333">
            <v>0</v>
          </cell>
          <cell r="U333">
            <v>0</v>
          </cell>
          <cell r="V333">
            <v>0</v>
          </cell>
          <cell r="W333">
            <v>-2633.438009278254</v>
          </cell>
          <cell r="X333">
            <v>0</v>
          </cell>
          <cell r="Y333">
            <v>0</v>
          </cell>
          <cell r="Z333">
            <v>0</v>
          </cell>
          <cell r="AA333">
            <v>-2598.6961272782542</v>
          </cell>
          <cell r="AB333">
            <v>0</v>
          </cell>
          <cell r="AC333">
            <v>0</v>
          </cell>
          <cell r="AD333">
            <v>0</v>
          </cell>
          <cell r="AE333">
            <v>-24080.51336133853</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row>
        <row r="335">
          <cell r="D335">
            <v>-29622.39797090389</v>
          </cell>
          <cell r="E335" t="str">
            <v>Tax Paid</v>
          </cell>
          <cell r="G335">
            <v>0</v>
          </cell>
          <cell r="H335">
            <v>0</v>
          </cell>
          <cell r="I335">
            <v>0</v>
          </cell>
          <cell r="J335">
            <v>0</v>
          </cell>
          <cell r="K335">
            <v>0</v>
          </cell>
          <cell r="L335">
            <v>0</v>
          </cell>
          <cell r="M335">
            <v>0</v>
          </cell>
          <cell r="N335">
            <v>0</v>
          </cell>
          <cell r="O335">
            <v>0</v>
          </cell>
          <cell r="P335">
            <v>0</v>
          </cell>
          <cell r="Q335">
            <v>0</v>
          </cell>
          <cell r="R335">
            <v>0</v>
          </cell>
          <cell r="S335">
            <v>-309.7504730088549</v>
          </cell>
          <cell r="T335">
            <v>0</v>
          </cell>
          <cell r="U335">
            <v>0</v>
          </cell>
          <cell r="V335">
            <v>0</v>
          </cell>
          <cell r="W335">
            <v>-2633.438009278254</v>
          </cell>
          <cell r="X335">
            <v>0</v>
          </cell>
          <cell r="Y335">
            <v>0</v>
          </cell>
          <cell r="Z335">
            <v>0</v>
          </cell>
          <cell r="AA335">
            <v>-2598.6961272782542</v>
          </cell>
          <cell r="AB335">
            <v>0</v>
          </cell>
          <cell r="AC335">
            <v>0</v>
          </cell>
          <cell r="AD335">
            <v>0</v>
          </cell>
          <cell r="AE335">
            <v>-24080.51336133853</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W335">
            <v>0</v>
          </cell>
          <cell r="AX335">
            <v>0</v>
          </cell>
          <cell r="AY335">
            <v>-309.7504730088549</v>
          </cell>
          <cell r="AZ335">
            <v>-2633.438009278254</v>
          </cell>
          <cell r="BA335">
            <v>-2598.6961272782542</v>
          </cell>
          <cell r="BB335">
            <v>-24080.51336133853</v>
          </cell>
          <cell r="BC335">
            <v>0</v>
          </cell>
          <cell r="BD335">
            <v>0</v>
          </cell>
          <cell r="BE335">
            <v>0</v>
          </cell>
          <cell r="BF335">
            <v>0</v>
          </cell>
        </row>
        <row r="338">
          <cell r="D338">
            <v>115994.15046694904</v>
          </cell>
          <cell r="E338" t="str">
            <v>Cash Flows after Tax</v>
          </cell>
          <cell r="G338">
            <v>-134680.32728710631</v>
          </cell>
          <cell r="H338">
            <v>1408.4616641784405</v>
          </cell>
          <cell r="I338">
            <v>10791.196549410708</v>
          </cell>
          <cell r="J338">
            <v>3291.7975115978147</v>
          </cell>
          <cell r="K338">
            <v>3291.7975115978147</v>
          </cell>
          <cell r="L338">
            <v>3291.7975115978147</v>
          </cell>
          <cell r="M338">
            <v>3291.7975115978147</v>
          </cell>
          <cell r="N338">
            <v>3291.7975115978147</v>
          </cell>
          <cell r="O338">
            <v>3291.7975115978147</v>
          </cell>
          <cell r="P338">
            <v>3291.7975115978147</v>
          </cell>
          <cell r="Q338">
            <v>3291.7975115978147</v>
          </cell>
          <cell r="R338">
            <v>3291.7975115978147</v>
          </cell>
          <cell r="S338">
            <v>2982.0470385889598</v>
          </cell>
          <cell r="T338">
            <v>3291.7975115978147</v>
          </cell>
          <cell r="U338">
            <v>3291.7975115978147</v>
          </cell>
          <cell r="V338">
            <v>3291.7975115978147</v>
          </cell>
          <cell r="W338">
            <v>658.35950231956076</v>
          </cell>
          <cell r="X338">
            <v>3291.7975115978147</v>
          </cell>
          <cell r="Y338">
            <v>3291.7975115978147</v>
          </cell>
          <cell r="Z338">
            <v>3291.7975115978147</v>
          </cell>
          <cell r="AA338">
            <v>519.39197431956381</v>
          </cell>
          <cell r="AB338">
            <v>4374.2975115978152</v>
          </cell>
          <cell r="AC338">
            <v>204644.27420101152</v>
          </cell>
          <cell r="AD338">
            <v>0</v>
          </cell>
          <cell r="AE338">
            <v>-24080.51336133853</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W338">
            <v>18783.253236784778</v>
          </cell>
          <cell r="AX338">
            <v>13167.190046391259</v>
          </cell>
          <cell r="AY338">
            <v>12857.439573382404</v>
          </cell>
          <cell r="AZ338">
            <v>10533.752037113005</v>
          </cell>
          <cell r="BA338">
            <v>10394.784509113008</v>
          </cell>
          <cell r="BB338">
            <v>184938.0583512708</v>
          </cell>
          <cell r="BC338">
            <v>0</v>
          </cell>
          <cell r="BD338">
            <v>0</v>
          </cell>
          <cell r="BE338">
            <v>0</v>
          </cell>
          <cell r="BF338">
            <v>0</v>
          </cell>
        </row>
        <row r="340">
          <cell r="D340" t="str">
            <v>IRR</v>
          </cell>
          <cell r="E340">
            <v>0.15105864887717102</v>
          </cell>
        </row>
        <row r="349">
          <cell r="E349" t="str">
            <v>Fund Management Fees</v>
          </cell>
        </row>
        <row r="351">
          <cell r="A351" t="str">
            <v>(% Equities)</v>
          </cell>
          <cell r="B351">
            <v>3.1333455189813786E-2</v>
          </cell>
          <cell r="D351">
            <v>-23218.167726893593</v>
          </cell>
          <cell r="E351" t="str">
            <v>Fund Management Fees</v>
          </cell>
          <cell r="G351">
            <v>0</v>
          </cell>
          <cell r="H351">
            <v>-1055.3712603133449</v>
          </cell>
          <cell r="I351">
            <v>-1055.3712603133449</v>
          </cell>
          <cell r="J351">
            <v>-1055.3712603133449</v>
          </cell>
          <cell r="K351">
            <v>-1055.3712603133449</v>
          </cell>
          <cell r="L351">
            <v>-1055.3712603133449</v>
          </cell>
          <cell r="M351">
            <v>-1055.3712603133449</v>
          </cell>
          <cell r="N351">
            <v>-1055.3712603133449</v>
          </cell>
          <cell r="O351">
            <v>-1055.3712603133449</v>
          </cell>
          <cell r="P351">
            <v>-1055.3712603133449</v>
          </cell>
          <cell r="Q351">
            <v>-1055.3712603133449</v>
          </cell>
          <cell r="R351">
            <v>-1055.3712603133449</v>
          </cell>
          <cell r="S351">
            <v>-1055.3712603133449</v>
          </cell>
          <cell r="T351">
            <v>-1055.3712603133449</v>
          </cell>
          <cell r="U351">
            <v>-1055.3712603133449</v>
          </cell>
          <cell r="V351">
            <v>-1055.3712603133449</v>
          </cell>
          <cell r="W351">
            <v>-1055.3712603133449</v>
          </cell>
          <cell r="X351">
            <v>-1055.3712603133449</v>
          </cell>
          <cell r="Y351">
            <v>-1055.3712603133449</v>
          </cell>
          <cell r="Z351">
            <v>-1055.3712603133449</v>
          </cell>
          <cell r="AA351">
            <v>-1055.3712603133449</v>
          </cell>
          <cell r="AB351">
            <v>-1055.3712603133449</v>
          </cell>
          <cell r="AC351">
            <v>-1055.3712603133449</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W351">
            <v>-4221.4850412533797</v>
          </cell>
          <cell r="AX351">
            <v>-4221.4850412533797</v>
          </cell>
          <cell r="AY351">
            <v>-4221.4850412533797</v>
          </cell>
          <cell r="AZ351">
            <v>-4221.4850412533797</v>
          </cell>
          <cell r="BA351">
            <v>-4221.4850412533797</v>
          </cell>
          <cell r="BB351">
            <v>-2110.7425206266898</v>
          </cell>
          <cell r="BC351">
            <v>0</v>
          </cell>
          <cell r="BD351">
            <v>0</v>
          </cell>
          <cell r="BE351">
            <v>0</v>
          </cell>
          <cell r="BF351">
            <v>0</v>
          </cell>
        </row>
        <row r="353">
          <cell r="D353">
            <v>92775.982740055406</v>
          </cell>
          <cell r="E353" t="str">
            <v>Cash Flows after FM Fees</v>
          </cell>
          <cell r="G353">
            <v>-134680.32728710631</v>
          </cell>
          <cell r="H353">
            <v>353.0904038650956</v>
          </cell>
          <cell r="I353">
            <v>9735.8252890973636</v>
          </cell>
          <cell r="J353">
            <v>2236.4262512844698</v>
          </cell>
          <cell r="K353">
            <v>2236.4262512844698</v>
          </cell>
          <cell r="L353">
            <v>2236.4262512844698</v>
          </cell>
          <cell r="M353">
            <v>2236.4262512844698</v>
          </cell>
          <cell r="N353">
            <v>2236.4262512844698</v>
          </cell>
          <cell r="O353">
            <v>2236.4262512844698</v>
          </cell>
          <cell r="P353">
            <v>2236.4262512844698</v>
          </cell>
          <cell r="Q353">
            <v>2236.4262512844698</v>
          </cell>
          <cell r="R353">
            <v>2236.4262512844698</v>
          </cell>
          <cell r="S353">
            <v>1926.6757782756149</v>
          </cell>
          <cell r="T353">
            <v>2236.4262512844698</v>
          </cell>
          <cell r="U353">
            <v>2236.4262512844698</v>
          </cell>
          <cell r="V353">
            <v>2236.4262512844698</v>
          </cell>
          <cell r="W353">
            <v>-397.01175799378416</v>
          </cell>
          <cell r="X353">
            <v>2236.4262512844698</v>
          </cell>
          <cell r="Y353">
            <v>2236.4262512844698</v>
          </cell>
          <cell r="Z353">
            <v>2236.4262512844698</v>
          </cell>
          <cell r="AA353">
            <v>-535.9792859937811</v>
          </cell>
          <cell r="AB353">
            <v>3318.9262512844703</v>
          </cell>
          <cell r="AC353">
            <v>203588.90294069817</v>
          </cell>
          <cell r="AD353">
            <v>0</v>
          </cell>
          <cell r="AE353">
            <v>-24080.51336133853</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W353">
            <v>14561.768195531396</v>
          </cell>
          <cell r="AX353">
            <v>8945.7050051378792</v>
          </cell>
          <cell r="AY353">
            <v>8635.9545321290243</v>
          </cell>
          <cell r="AZ353">
            <v>6312.2669958596252</v>
          </cell>
          <cell r="BA353">
            <v>6173.2994678596278</v>
          </cell>
          <cell r="BB353">
            <v>182827.3158306441</v>
          </cell>
          <cell r="BC353">
            <v>0</v>
          </cell>
          <cell r="BD353">
            <v>0</v>
          </cell>
          <cell r="BE353">
            <v>0</v>
          </cell>
          <cell r="BF353">
            <v>0</v>
          </cell>
        </row>
        <row r="355">
          <cell r="D355" t="str">
            <v>IRR</v>
          </cell>
          <cell r="E355">
            <v>0.11918871742068715</v>
          </cell>
        </row>
        <row r="357">
          <cell r="D357">
            <v>-134680.32728710631</v>
          </cell>
          <cell r="E357" t="str">
            <v>Cumulated Equities</v>
          </cell>
          <cell r="G357">
            <v>-134680.32728710631</v>
          </cell>
          <cell r="H357">
            <v>-134327.23688324122</v>
          </cell>
          <cell r="I357">
            <v>-124591.41159414385</v>
          </cell>
          <cell r="J357">
            <v>-122354.98534285938</v>
          </cell>
          <cell r="K357">
            <v>-120118.55909157491</v>
          </cell>
          <cell r="L357">
            <v>-117882.13284029043</v>
          </cell>
          <cell r="M357">
            <v>-115645.70658900596</v>
          </cell>
          <cell r="N357">
            <v>-113409.28033772149</v>
          </cell>
          <cell r="O357">
            <v>-111172.85408643702</v>
          </cell>
          <cell r="P357">
            <v>-108936.42783515254</v>
          </cell>
          <cell r="Q357">
            <v>-106700.00158386807</v>
          </cell>
          <cell r="R357">
            <v>-104463.5753325836</v>
          </cell>
          <cell r="S357">
            <v>-102536.89955430798</v>
          </cell>
          <cell r="T357">
            <v>-100300.47330302351</v>
          </cell>
          <cell r="U357">
            <v>-98064.047051739035</v>
          </cell>
          <cell r="V357">
            <v>-95827.620800454562</v>
          </cell>
          <cell r="W357">
            <v>-96224.632558448342</v>
          </cell>
          <cell r="X357">
            <v>-93988.206307163869</v>
          </cell>
          <cell r="Y357">
            <v>-91751.780055879397</v>
          </cell>
          <cell r="Z357">
            <v>-89515.353804594924</v>
          </cell>
          <cell r="AA357">
            <v>-90051.333090588712</v>
          </cell>
          <cell r="AB357">
            <v>-86732.40683930424</v>
          </cell>
          <cell r="AC357">
            <v>116856.49610139393</v>
          </cell>
          <cell r="AD357">
            <v>116856.49610139393</v>
          </cell>
          <cell r="AE357">
            <v>92775.982740055406</v>
          </cell>
          <cell r="AF357">
            <v>92775.982740055406</v>
          </cell>
          <cell r="AG357">
            <v>92775.982740055406</v>
          </cell>
          <cell r="AH357">
            <v>92775.982740055406</v>
          </cell>
          <cell r="AI357">
            <v>92775.982740055406</v>
          </cell>
          <cell r="AJ357">
            <v>92775.982740055406</v>
          </cell>
          <cell r="AK357">
            <v>92775.982740055406</v>
          </cell>
          <cell r="AL357">
            <v>92775.982740055406</v>
          </cell>
          <cell r="AM357">
            <v>92775.982740055406</v>
          </cell>
          <cell r="AN357">
            <v>92775.982740055406</v>
          </cell>
          <cell r="AO357">
            <v>92775.982740055406</v>
          </cell>
          <cell r="AP357">
            <v>92775.982740055406</v>
          </cell>
          <cell r="AQ357">
            <v>92775.982740055406</v>
          </cell>
          <cell r="AR357">
            <v>92775.982740055406</v>
          </cell>
          <cell r="AS357">
            <v>92775.982740055406</v>
          </cell>
          <cell r="AT357">
            <v>92775.982740055406</v>
          </cell>
          <cell r="AU357">
            <v>92775.982740055406</v>
          </cell>
          <cell r="AW357">
            <v>-134327.23688324122</v>
          </cell>
          <cell r="AX357">
            <v>-117882.13284029043</v>
          </cell>
          <cell r="AY357">
            <v>-108936.42783515254</v>
          </cell>
          <cell r="AZ357">
            <v>-100300.47330302351</v>
          </cell>
          <cell r="BA357">
            <v>-93988.206307163869</v>
          </cell>
          <cell r="BB357">
            <v>-86732.40683930424</v>
          </cell>
          <cell r="BC357">
            <v>92775.982740055406</v>
          </cell>
          <cell r="BD357">
            <v>92775.982740055406</v>
          </cell>
          <cell r="BE357">
            <v>92775.982740055406</v>
          </cell>
          <cell r="BF357">
            <v>92775.982740055406</v>
          </cell>
        </row>
        <row r="358">
          <cell r="G358">
            <v>0</v>
          </cell>
          <cell r="H358">
            <v>1</v>
          </cell>
          <cell r="I358">
            <v>2</v>
          </cell>
          <cell r="J358">
            <v>3</v>
          </cell>
          <cell r="K358">
            <v>4</v>
          </cell>
          <cell r="L358">
            <v>5</v>
          </cell>
          <cell r="M358">
            <v>6</v>
          </cell>
          <cell r="N358">
            <v>7</v>
          </cell>
          <cell r="O358">
            <v>8</v>
          </cell>
          <cell r="P358">
            <v>9</v>
          </cell>
          <cell r="Q358">
            <v>10</v>
          </cell>
          <cell r="R358">
            <v>11</v>
          </cell>
          <cell r="S358">
            <v>12</v>
          </cell>
          <cell r="T358">
            <v>13</v>
          </cell>
          <cell r="U358">
            <v>14</v>
          </cell>
          <cell r="V358">
            <v>15</v>
          </cell>
          <cell r="W358">
            <v>16</v>
          </cell>
          <cell r="X358">
            <v>17</v>
          </cell>
          <cell r="Y358">
            <v>18</v>
          </cell>
          <cell r="Z358">
            <v>19</v>
          </cell>
          <cell r="AA358">
            <v>20</v>
          </cell>
          <cell r="AB358">
            <v>21</v>
          </cell>
          <cell r="AC358">
            <v>22</v>
          </cell>
          <cell r="AD358">
            <v>23</v>
          </cell>
          <cell r="AE358">
            <v>24</v>
          </cell>
          <cell r="AF358">
            <v>25</v>
          </cell>
          <cell r="AG358">
            <v>26</v>
          </cell>
          <cell r="AH358">
            <v>27</v>
          </cell>
          <cell r="AI358">
            <v>28</v>
          </cell>
          <cell r="AJ358">
            <v>29</v>
          </cell>
          <cell r="AK358">
            <v>30</v>
          </cell>
          <cell r="AL358">
            <v>31</v>
          </cell>
          <cell r="AM358">
            <v>32</v>
          </cell>
          <cell r="AN358">
            <v>33</v>
          </cell>
          <cell r="AO358">
            <v>34</v>
          </cell>
          <cell r="AP358">
            <v>35</v>
          </cell>
          <cell r="AQ358">
            <v>36</v>
          </cell>
          <cell r="AR358">
            <v>37</v>
          </cell>
          <cell r="AS358">
            <v>38</v>
          </cell>
          <cell r="AT358">
            <v>39</v>
          </cell>
          <cell r="AU358">
            <v>40</v>
          </cell>
        </row>
        <row r="359">
          <cell r="E359" t="str">
            <v>Max Equities</v>
          </cell>
          <cell r="G359">
            <v>-134680.32728710631</v>
          </cell>
          <cell r="H359">
            <v>-134680.32728710631</v>
          </cell>
          <cell r="I359">
            <v>-134680.32728710631</v>
          </cell>
          <cell r="J359">
            <v>-134680.32728710631</v>
          </cell>
          <cell r="K359">
            <v>-134680.32728710631</v>
          </cell>
          <cell r="L359">
            <v>-134680.32728710631</v>
          </cell>
          <cell r="M359">
            <v>-134680.32728710631</v>
          </cell>
          <cell r="N359">
            <v>-134680.32728710631</v>
          </cell>
          <cell r="O359">
            <v>-134680.32728710631</v>
          </cell>
          <cell r="P359">
            <v>-134680.32728710631</v>
          </cell>
          <cell r="Q359">
            <v>-134680.32728710631</v>
          </cell>
          <cell r="R359">
            <v>-134680.32728710631</v>
          </cell>
          <cell r="S359">
            <v>-134680.32728710631</v>
          </cell>
          <cell r="T359">
            <v>-134680.32728710631</v>
          </cell>
          <cell r="U359">
            <v>-134680.32728710631</v>
          </cell>
          <cell r="V359">
            <v>-134680.32728710631</v>
          </cell>
          <cell r="W359">
            <v>-134680.32728710631</v>
          </cell>
          <cell r="X359">
            <v>-134680.32728710631</v>
          </cell>
          <cell r="Y359">
            <v>-134680.32728710631</v>
          </cell>
          <cell r="Z359">
            <v>-134680.32728710631</v>
          </cell>
          <cell r="AA359">
            <v>-134680.32728710631</v>
          </cell>
          <cell r="AB359">
            <v>-134680.32728710631</v>
          </cell>
          <cell r="AC359">
            <v>-134680.32728710631</v>
          </cell>
          <cell r="AD359">
            <v>-134680.32728710631</v>
          </cell>
          <cell r="AE359">
            <v>-134680.32728710631</v>
          </cell>
          <cell r="AF359">
            <v>-134680.32728710631</v>
          </cell>
          <cell r="AG359">
            <v>-134680.32728710631</v>
          </cell>
          <cell r="AH359">
            <v>-134680.32728710631</v>
          </cell>
          <cell r="AI359">
            <v>-134680.32728710631</v>
          </cell>
          <cell r="AJ359">
            <v>-134680.32728710631</v>
          </cell>
          <cell r="AK359">
            <v>-134680.32728710631</v>
          </cell>
          <cell r="AL359">
            <v>-134680.32728710631</v>
          </cell>
          <cell r="AM359">
            <v>-134680.32728710631</v>
          </cell>
          <cell r="AN359">
            <v>-134680.32728710631</v>
          </cell>
          <cell r="AO359">
            <v>-134680.32728710631</v>
          </cell>
          <cell r="AP359">
            <v>-134680.32728710631</v>
          </cell>
          <cell r="AQ359">
            <v>-134680.32728710631</v>
          </cell>
          <cell r="AR359">
            <v>-134680.32728710631</v>
          </cell>
          <cell r="AS359">
            <v>-134680.32728710631</v>
          </cell>
          <cell r="AT359">
            <v>-134680.32728710631</v>
          </cell>
          <cell r="AU359">
            <v>-134680.32728710631</v>
          </cell>
        </row>
        <row r="360">
          <cell r="E360" t="str">
            <v>Max Negative Cumulated Equities Term</v>
          </cell>
          <cell r="G360">
            <v>0</v>
          </cell>
        </row>
        <row r="363">
          <cell r="E363" t="str">
            <v>Investor Cash Reserve</v>
          </cell>
          <cell r="G363" t="str">
            <v>Activated</v>
          </cell>
          <cell r="H363" t="str">
            <v>Pre-Cap Call</v>
          </cell>
          <cell r="I363" t="str">
            <v>Distribution</v>
          </cell>
          <cell r="J363" t="str">
            <v>Interest Rate</v>
          </cell>
          <cell r="AW363" t="str">
            <v>Pre-Cap Call</v>
          </cell>
          <cell r="AX363" t="str">
            <v>Distribution</v>
          </cell>
          <cell r="AY363" t="str">
            <v>Interest Rate</v>
          </cell>
        </row>
        <row r="364">
          <cell r="E364">
            <v>-134680.32728710631</v>
          </cell>
          <cell r="G364" t="str">
            <v>No</v>
          </cell>
          <cell r="H364" t="str">
            <v>max</v>
          </cell>
          <cell r="I364"/>
          <cell r="J364"/>
          <cell r="AW364" t="str">
            <v>max</v>
          </cell>
          <cell r="AX364"/>
          <cell r="AY364"/>
        </row>
        <row r="366">
          <cell r="E366" t="str">
            <v>Cash Reserve BOP</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W366">
            <v>0</v>
          </cell>
          <cell r="AX366">
            <v>0</v>
          </cell>
          <cell r="AY366">
            <v>0</v>
          </cell>
          <cell r="AZ366">
            <v>0</v>
          </cell>
          <cell r="BA366">
            <v>0</v>
          </cell>
          <cell r="BB366">
            <v>0</v>
          </cell>
          <cell r="BC366">
            <v>0</v>
          </cell>
          <cell r="BD366">
            <v>0</v>
          </cell>
          <cell r="BE366">
            <v>0</v>
          </cell>
          <cell r="BF366">
            <v>0</v>
          </cell>
        </row>
        <row r="367">
          <cell r="D367">
            <v>0</v>
          </cell>
          <cell r="E367" t="str">
            <v>Interests</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W367">
            <v>0</v>
          </cell>
          <cell r="AX367">
            <v>0</v>
          </cell>
          <cell r="AY367">
            <v>0</v>
          </cell>
          <cell r="AZ367">
            <v>0</v>
          </cell>
          <cell r="BA367">
            <v>0</v>
          </cell>
          <cell r="BB367">
            <v>0</v>
          </cell>
          <cell r="BC367">
            <v>0</v>
          </cell>
          <cell r="BD367">
            <v>0</v>
          </cell>
          <cell r="BE367">
            <v>0</v>
          </cell>
          <cell r="BF367">
            <v>0</v>
          </cell>
        </row>
        <row r="368">
          <cell r="D368">
            <v>0</v>
          </cell>
          <cell r="E368" t="str">
            <v>Cash Reserve Ignition</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row>
        <row r="369">
          <cell r="D369">
            <v>0</v>
          </cell>
          <cell r="E369" t="str">
            <v>Cash Reserve Flows</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W369">
            <v>0</v>
          </cell>
          <cell r="AX369">
            <v>0</v>
          </cell>
          <cell r="AY369">
            <v>0</v>
          </cell>
          <cell r="AZ369">
            <v>0</v>
          </cell>
          <cell r="BA369">
            <v>0</v>
          </cell>
          <cell r="BB369">
            <v>0</v>
          </cell>
          <cell r="BC369">
            <v>0</v>
          </cell>
          <cell r="BD369">
            <v>0</v>
          </cell>
          <cell r="BE369">
            <v>0</v>
          </cell>
          <cell r="BF369">
            <v>0</v>
          </cell>
        </row>
        <row r="370">
          <cell r="E370" t="str">
            <v>Cash Reserve EOP</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W370">
            <v>0</v>
          </cell>
          <cell r="AX370">
            <v>0</v>
          </cell>
          <cell r="AY370">
            <v>0</v>
          </cell>
          <cell r="AZ370">
            <v>0</v>
          </cell>
          <cell r="BA370">
            <v>0</v>
          </cell>
          <cell r="BB370">
            <v>0</v>
          </cell>
          <cell r="BC370">
            <v>0</v>
          </cell>
          <cell r="BD370">
            <v>0</v>
          </cell>
          <cell r="BE370">
            <v>0</v>
          </cell>
          <cell r="BF370">
            <v>0</v>
          </cell>
        </row>
        <row r="372">
          <cell r="D372">
            <v>92775.982740055406</v>
          </cell>
          <cell r="E372" t="str">
            <v>Cash Flows after Investor CR</v>
          </cell>
          <cell r="G372">
            <v>-134680.32728710631</v>
          </cell>
          <cell r="H372">
            <v>353.0904038650956</v>
          </cell>
          <cell r="I372">
            <v>9735.8252890973636</v>
          </cell>
          <cell r="J372">
            <v>2236.4262512844698</v>
          </cell>
          <cell r="K372">
            <v>2236.4262512844698</v>
          </cell>
          <cell r="L372">
            <v>2236.4262512844698</v>
          </cell>
          <cell r="M372">
            <v>2236.4262512844698</v>
          </cell>
          <cell r="N372">
            <v>2236.4262512844698</v>
          </cell>
          <cell r="O372">
            <v>2236.4262512844698</v>
          </cell>
          <cell r="P372">
            <v>2236.4262512844698</v>
          </cell>
          <cell r="Q372">
            <v>2236.4262512844698</v>
          </cell>
          <cell r="R372">
            <v>2236.4262512844698</v>
          </cell>
          <cell r="S372">
            <v>1926.6757782756149</v>
          </cell>
          <cell r="T372">
            <v>2236.4262512844698</v>
          </cell>
          <cell r="U372">
            <v>2236.4262512844698</v>
          </cell>
          <cell r="V372">
            <v>2236.4262512844698</v>
          </cell>
          <cell r="W372">
            <v>-397.01175799378416</v>
          </cell>
          <cell r="X372">
            <v>2236.4262512844698</v>
          </cell>
          <cell r="Y372">
            <v>2236.4262512844698</v>
          </cell>
          <cell r="Z372">
            <v>2236.4262512844698</v>
          </cell>
          <cell r="AA372">
            <v>-535.9792859937811</v>
          </cell>
          <cell r="AB372">
            <v>3318.9262512844703</v>
          </cell>
          <cell r="AC372">
            <v>203588.90294069817</v>
          </cell>
          <cell r="AD372">
            <v>0</v>
          </cell>
          <cell r="AE372">
            <v>-24080.51336133853</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W372">
            <v>14561.768195531396</v>
          </cell>
          <cell r="AX372">
            <v>8945.7050051378792</v>
          </cell>
          <cell r="AY372">
            <v>8635.9545321290243</v>
          </cell>
          <cell r="AZ372">
            <v>6312.2669958596252</v>
          </cell>
          <cell r="BA372">
            <v>6173.2994678596278</v>
          </cell>
          <cell r="BB372">
            <v>182827.3158306441</v>
          </cell>
          <cell r="BC372">
            <v>0</v>
          </cell>
          <cell r="BD372">
            <v>0</v>
          </cell>
          <cell r="BE372">
            <v>0</v>
          </cell>
          <cell r="BF372">
            <v>0</v>
          </cell>
        </row>
        <row r="374">
          <cell r="D374" t="str">
            <v>IRR</v>
          </cell>
          <cell r="E374">
            <v>0.11918871742068715</v>
          </cell>
        </row>
        <row r="377">
          <cell r="E377" t="str">
            <v>Promotes</v>
          </cell>
          <cell r="G377" t="str">
            <v>FCPR</v>
          </cell>
          <cell r="H377" t="str">
            <v>Incentive</v>
          </cell>
          <cell r="I377" t="str">
            <v>Breakpoint</v>
          </cell>
          <cell r="J377" t="str">
            <v>Incentive</v>
          </cell>
          <cell r="K377" t="str">
            <v>Breakpoint</v>
          </cell>
          <cell r="L377" t="str">
            <v>End</v>
          </cell>
          <cell r="AW377" t="str">
            <v>Incentive</v>
          </cell>
          <cell r="AX377" t="str">
            <v>Breakpoint</v>
          </cell>
          <cell r="AY377" t="str">
            <v>Incentive</v>
          </cell>
          <cell r="AZ377" t="str">
            <v>Breakpoint</v>
          </cell>
          <cell r="BA377" t="str">
            <v>End</v>
          </cell>
        </row>
        <row r="378">
          <cell r="L378"/>
          <cell r="AW378">
            <v>0</v>
          </cell>
          <cell r="AX378">
            <v>0</v>
          </cell>
          <cell r="AY378">
            <v>0</v>
          </cell>
          <cell r="AZ378">
            <v>0</v>
          </cell>
          <cell r="BA378"/>
        </row>
        <row r="380">
          <cell r="E380" t="str">
            <v>Cumulated Equities</v>
          </cell>
          <cell r="G380">
            <v>-134680.32728710631</v>
          </cell>
          <cell r="H380">
            <v>-134327.23688324122</v>
          </cell>
          <cell r="I380">
            <v>-124591.41159414385</v>
          </cell>
          <cell r="J380">
            <v>-122354.98534285938</v>
          </cell>
          <cell r="K380">
            <v>-120118.55909157491</v>
          </cell>
          <cell r="L380">
            <v>-117882.13284029043</v>
          </cell>
          <cell r="M380">
            <v>-115645.70658900596</v>
          </cell>
          <cell r="N380">
            <v>-113409.28033772149</v>
          </cell>
          <cell r="O380">
            <v>-111172.85408643702</v>
          </cell>
          <cell r="P380">
            <v>-108936.42783515254</v>
          </cell>
          <cell r="Q380">
            <v>-106700.00158386807</v>
          </cell>
          <cell r="R380">
            <v>-104463.5753325836</v>
          </cell>
          <cell r="S380">
            <v>-102536.89955430798</v>
          </cell>
          <cell r="T380">
            <v>-100300.47330302351</v>
          </cell>
          <cell r="U380">
            <v>-98064.047051739035</v>
          </cell>
          <cell r="V380">
            <v>-95827.620800454562</v>
          </cell>
          <cell r="W380">
            <v>-96224.632558448342</v>
          </cell>
          <cell r="X380">
            <v>-93988.206307163869</v>
          </cell>
          <cell r="Y380">
            <v>-91751.780055879397</v>
          </cell>
          <cell r="Z380">
            <v>-89515.353804594924</v>
          </cell>
          <cell r="AA380">
            <v>-90051.333090588712</v>
          </cell>
          <cell r="AB380">
            <v>-86732.40683930424</v>
          </cell>
          <cell r="AC380">
            <v>116856.49610139393</v>
          </cell>
          <cell r="AD380">
            <v>116856.49610139393</v>
          </cell>
          <cell r="AE380">
            <v>92775.982740055406</v>
          </cell>
          <cell r="AF380">
            <v>92775.982740055406</v>
          </cell>
          <cell r="AG380">
            <v>92775.982740055406</v>
          </cell>
          <cell r="AH380">
            <v>92775.982740055406</v>
          </cell>
          <cell r="AI380">
            <v>92775.982740055406</v>
          </cell>
          <cell r="AJ380">
            <v>92775.982740055406</v>
          </cell>
          <cell r="AK380">
            <v>92775.982740055406</v>
          </cell>
          <cell r="AL380">
            <v>92775.982740055406</v>
          </cell>
          <cell r="AM380">
            <v>92775.982740055406</v>
          </cell>
          <cell r="AN380">
            <v>92775.982740055406</v>
          </cell>
          <cell r="AO380">
            <v>92775.982740055406</v>
          </cell>
          <cell r="AP380">
            <v>92775.982740055406</v>
          </cell>
          <cell r="AQ380">
            <v>92775.982740055406</v>
          </cell>
          <cell r="AR380">
            <v>92775.982740055406</v>
          </cell>
          <cell r="AS380">
            <v>92775.982740055406</v>
          </cell>
          <cell r="AT380">
            <v>92775.982740055406</v>
          </cell>
          <cell r="AU380">
            <v>92775.982740055406</v>
          </cell>
        </row>
        <row r="382">
          <cell r="E382" t="str">
            <v>Breakpoint 1 Required Return</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W382">
            <v>0</v>
          </cell>
          <cell r="AX382">
            <v>0</v>
          </cell>
          <cell r="AY382">
            <v>0</v>
          </cell>
          <cell r="AZ382">
            <v>0</v>
          </cell>
          <cell r="BA382">
            <v>0</v>
          </cell>
          <cell r="BB382">
            <v>0</v>
          </cell>
          <cell r="BC382">
            <v>0</v>
          </cell>
          <cell r="BD382">
            <v>0</v>
          </cell>
          <cell r="BE382">
            <v>0</v>
          </cell>
          <cell r="BF382">
            <v>0</v>
          </cell>
        </row>
        <row r="383">
          <cell r="E383" t="str">
            <v>Cumulated Required Return</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W383">
            <v>0</v>
          </cell>
          <cell r="AX383">
            <v>0</v>
          </cell>
          <cell r="AY383">
            <v>0</v>
          </cell>
          <cell r="AZ383">
            <v>0</v>
          </cell>
          <cell r="BA383">
            <v>0</v>
          </cell>
          <cell r="BB383">
            <v>0</v>
          </cell>
          <cell r="BC383">
            <v>0</v>
          </cell>
          <cell r="BD383">
            <v>0</v>
          </cell>
          <cell r="BE383">
            <v>0</v>
          </cell>
          <cell r="BF383">
            <v>0</v>
          </cell>
        </row>
        <row r="384">
          <cell r="E384" t="str">
            <v>Breakpoint 2 Required Return</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W384">
            <v>0</v>
          </cell>
          <cell r="AX384">
            <v>0</v>
          </cell>
          <cell r="AY384">
            <v>0</v>
          </cell>
          <cell r="AZ384">
            <v>0</v>
          </cell>
          <cell r="BA384">
            <v>0</v>
          </cell>
          <cell r="BB384">
            <v>0</v>
          </cell>
          <cell r="BC384">
            <v>0</v>
          </cell>
          <cell r="BD384">
            <v>0</v>
          </cell>
          <cell r="BE384">
            <v>0</v>
          </cell>
          <cell r="BF384">
            <v>0</v>
          </cell>
        </row>
        <row r="385">
          <cell r="E385" t="str">
            <v>Cumulated Required Return</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W385">
            <v>0</v>
          </cell>
          <cell r="AX385">
            <v>0</v>
          </cell>
          <cell r="AY385">
            <v>0</v>
          </cell>
          <cell r="AZ385">
            <v>0</v>
          </cell>
          <cell r="BA385">
            <v>0</v>
          </cell>
          <cell r="BB385">
            <v>0</v>
          </cell>
          <cell r="BC385">
            <v>0</v>
          </cell>
          <cell r="BD385">
            <v>0</v>
          </cell>
          <cell r="BE385">
            <v>0</v>
          </cell>
          <cell r="BF385">
            <v>0</v>
          </cell>
        </row>
        <row r="386">
          <cell r="D386">
            <v>92775.982740055406</v>
          </cell>
          <cell r="E386" t="str">
            <v>Profit</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92775.982740055406</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W386">
            <v>0</v>
          </cell>
          <cell r="AX386">
            <v>0</v>
          </cell>
          <cell r="AY386">
            <v>0</v>
          </cell>
          <cell r="AZ386">
            <v>0</v>
          </cell>
          <cell r="BA386">
            <v>0</v>
          </cell>
          <cell r="BB386">
            <v>92775.982740055406</v>
          </cell>
          <cell r="BC386">
            <v>0</v>
          </cell>
          <cell r="BD386">
            <v>0</v>
          </cell>
          <cell r="BE386">
            <v>0</v>
          </cell>
          <cell r="BF386">
            <v>0</v>
          </cell>
        </row>
        <row r="387">
          <cell r="D387">
            <v>-18555.196548011081</v>
          </cell>
          <cell r="E387" t="str">
            <v>Promotes</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-18555.196548011081</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cell r="AS387">
            <v>0</v>
          </cell>
          <cell r="AT387">
            <v>0</v>
          </cell>
          <cell r="AU387">
            <v>0</v>
          </cell>
          <cell r="AW387">
            <v>0</v>
          </cell>
          <cell r="AX387">
            <v>0</v>
          </cell>
          <cell r="AY387">
            <v>0</v>
          </cell>
          <cell r="AZ387">
            <v>0</v>
          </cell>
          <cell r="BA387">
            <v>0</v>
          </cell>
          <cell r="BB387">
            <v>-18555.196548011081</v>
          </cell>
          <cell r="BC387">
            <v>0</v>
          </cell>
          <cell r="BD387">
            <v>0</v>
          </cell>
          <cell r="BE387">
            <v>0</v>
          </cell>
          <cell r="BF387">
            <v>0</v>
          </cell>
        </row>
        <row r="389">
          <cell r="D389">
            <v>74220.786192044339</v>
          </cell>
          <cell r="E389" t="str">
            <v>Cash Flows after Promotes</v>
          </cell>
          <cell r="G389">
            <v>-134680.32728710631</v>
          </cell>
          <cell r="H389">
            <v>353.0904038650956</v>
          </cell>
          <cell r="I389">
            <v>9735.8252890973636</v>
          </cell>
          <cell r="J389">
            <v>2236.4262512844698</v>
          </cell>
          <cell r="K389">
            <v>2236.4262512844698</v>
          </cell>
          <cell r="L389">
            <v>2236.4262512844698</v>
          </cell>
          <cell r="M389">
            <v>2236.4262512844698</v>
          </cell>
          <cell r="N389">
            <v>2236.4262512844698</v>
          </cell>
          <cell r="O389">
            <v>2236.4262512844698</v>
          </cell>
          <cell r="P389">
            <v>2236.4262512844698</v>
          </cell>
          <cell r="Q389">
            <v>2236.4262512844698</v>
          </cell>
          <cell r="R389">
            <v>2236.4262512844698</v>
          </cell>
          <cell r="S389">
            <v>1926.6757782756149</v>
          </cell>
          <cell r="T389">
            <v>2236.4262512844698</v>
          </cell>
          <cell r="U389">
            <v>2236.4262512844698</v>
          </cell>
          <cell r="V389">
            <v>2236.4262512844698</v>
          </cell>
          <cell r="W389">
            <v>-397.01175799378416</v>
          </cell>
          <cell r="X389">
            <v>2236.4262512844698</v>
          </cell>
          <cell r="Y389">
            <v>2236.4262512844698</v>
          </cell>
          <cell r="Z389">
            <v>2236.4262512844698</v>
          </cell>
          <cell r="AA389">
            <v>-535.9792859937811</v>
          </cell>
          <cell r="AB389">
            <v>3318.9262512844703</v>
          </cell>
          <cell r="AC389">
            <v>185033.70639268711</v>
          </cell>
          <cell r="AD389">
            <v>0</v>
          </cell>
          <cell r="AE389">
            <v>-24080.51336133853</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cell r="AS389">
            <v>0</v>
          </cell>
          <cell r="AT389">
            <v>0</v>
          </cell>
          <cell r="AU389">
            <v>0</v>
          </cell>
          <cell r="AW389">
            <v>14561.768195531396</v>
          </cell>
          <cell r="AX389">
            <v>8945.7050051378792</v>
          </cell>
          <cell r="AY389">
            <v>8635.9545321290243</v>
          </cell>
          <cell r="AZ389">
            <v>6312.2669958596252</v>
          </cell>
          <cell r="BA389">
            <v>6173.2994678596278</v>
          </cell>
          <cell r="BB389">
            <v>164272.11928263304</v>
          </cell>
          <cell r="BC389">
            <v>0</v>
          </cell>
          <cell r="BD389">
            <v>0</v>
          </cell>
          <cell r="BE389">
            <v>0</v>
          </cell>
          <cell r="BF389">
            <v>0</v>
          </cell>
        </row>
        <row r="391">
          <cell r="D391" t="str">
            <v>IRR</v>
          </cell>
          <cell r="E391">
            <v>9.9999996530204971E-2</v>
          </cell>
        </row>
      </sheetData>
      <sheetData sheetId="3" refreshError="1"/>
      <sheetData sheetId="4" refreshError="1">
        <row r="46">
          <cell r="U46" t="str">
            <v>Market Rent</v>
          </cell>
          <cell r="V46" t="str">
            <v>Rent</v>
          </cell>
          <cell r="W46">
            <v>9</v>
          </cell>
          <cell r="X46">
            <v>9</v>
          </cell>
          <cell r="Y46">
            <v>18</v>
          </cell>
          <cell r="Z46">
            <v>9</v>
          </cell>
        </row>
        <row r="47">
          <cell r="U47" t="str">
            <v>Downtime</v>
          </cell>
          <cell r="V47" t="str">
            <v>Rent</v>
          </cell>
          <cell r="W47">
            <v>30</v>
          </cell>
          <cell r="X47">
            <v>25</v>
          </cell>
        </row>
        <row r="48">
          <cell r="U48" t="str">
            <v>Capex</v>
          </cell>
          <cell r="V48" t="str">
            <v>Strategy</v>
          </cell>
          <cell r="W48">
            <v>15</v>
          </cell>
          <cell r="X48">
            <v>9</v>
          </cell>
          <cell r="Y48">
            <v>23</v>
          </cell>
          <cell r="Z48">
            <v>9</v>
          </cell>
        </row>
        <row r="49">
          <cell r="U49" t="str">
            <v>Sale Date</v>
          </cell>
          <cell r="V49" t="str">
            <v>Strategy</v>
          </cell>
          <cell r="W49">
            <v>33</v>
          </cell>
          <cell r="X49">
            <v>8</v>
          </cell>
        </row>
        <row r="50">
          <cell r="U50" t="str">
            <v>Cap Rate</v>
          </cell>
          <cell r="V50" t="str">
            <v>Strategy</v>
          </cell>
          <cell r="W50">
            <v>33</v>
          </cell>
          <cell r="X50">
            <v>10</v>
          </cell>
        </row>
        <row r="51">
          <cell r="U51" t="str">
            <v>NSBP</v>
          </cell>
          <cell r="V51" t="str">
            <v>Cash Flows</v>
          </cell>
          <cell r="W51">
            <v>7</v>
          </cell>
          <cell r="X51">
            <v>2</v>
          </cell>
        </row>
        <row r="52">
          <cell r="U52" t="str">
            <v>IRR</v>
          </cell>
          <cell r="V52" t="str">
            <v>Cash Flows</v>
          </cell>
          <cell r="W52">
            <v>4</v>
          </cell>
          <cell r="X52">
            <v>2</v>
          </cell>
        </row>
        <row r="53">
          <cell r="U53" t="str">
            <v>Senior Debt</v>
          </cell>
          <cell r="V53" t="str">
            <v>Cash Flows</v>
          </cell>
          <cell r="W53">
            <v>105</v>
          </cell>
          <cell r="X53">
            <v>7</v>
          </cell>
        </row>
        <row r="54">
          <cell r="U54" t="str">
            <v>Price Crash Test</v>
          </cell>
          <cell r="V54" t="str">
            <v>Summary_RES</v>
          </cell>
          <cell r="W54">
            <v>3</v>
          </cell>
          <cell r="X54">
            <v>11</v>
          </cell>
        </row>
        <row r="55">
          <cell r="U55" t="str">
            <v>Timing Crash Test</v>
          </cell>
          <cell r="V55" t="str">
            <v>Summary_RES</v>
          </cell>
          <cell r="W55">
            <v>4</v>
          </cell>
          <cell r="X55">
            <v>11</v>
          </cell>
        </row>
        <row r="56">
          <cell r="U56" t="str">
            <v>Principal Rent</v>
          </cell>
          <cell r="V56" t="str">
            <v>Rent</v>
          </cell>
          <cell r="W56">
            <v>9</v>
          </cell>
          <cell r="X56">
            <v>9</v>
          </cell>
        </row>
        <row r="57">
          <cell r="U57" t="str">
            <v>TI's</v>
          </cell>
          <cell r="V57" t="str">
            <v>Rent</v>
          </cell>
          <cell r="W57">
            <v>32</v>
          </cell>
          <cell r="X57">
            <v>28</v>
          </cell>
        </row>
      </sheetData>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mp"/>
      <sheetName val="HYP"/>
      <sheetName val="HYP1"/>
      <sheetName val="BIL"/>
      <sheetName val="C.RES"/>
      <sheetName val="ANR"/>
      <sheetName val="Flux associés 10 ans"/>
      <sheetName val="T.FIN"/>
      <sheetName val="FISCALITE"/>
      <sheetName val="résultat fiscal"/>
      <sheetName val="BP ACTIF"/>
      <sheetName val="BP ACQUISITION"/>
      <sheetName val="PR1"/>
      <sheetName val="CH1"/>
      <sheetName val="PRCR"/>
      <sheetName val="AMORT"/>
      <sheetName val="AMORT2"/>
      <sheetName val="CRED"/>
      <sheetName val="IS"/>
      <sheetName val="IS2"/>
      <sheetName val="TRI1"/>
      <sheetName val="TRI2"/>
      <sheetName val="Graph"/>
      <sheetName val="Spec"/>
    </sheetNames>
    <sheetDataSet>
      <sheetData sheetId="0"/>
      <sheetData sheetId="1" refreshError="1">
        <row r="7">
          <cell r="E7" t="str">
            <v>X</v>
          </cell>
          <cell r="G7" t="str">
            <v>X</v>
          </cell>
        </row>
        <row r="9">
          <cell r="E9" t="str">
            <v>X</v>
          </cell>
          <cell r="G9" t="str">
            <v>X</v>
          </cell>
        </row>
        <row r="11">
          <cell r="E11" t="str">
            <v>X</v>
          </cell>
          <cell r="G11" t="str">
            <v>X</v>
          </cell>
        </row>
        <row r="13">
          <cell r="E13" t="str">
            <v>X</v>
          </cell>
          <cell r="G13" t="str">
            <v>X</v>
          </cell>
        </row>
        <row r="15">
          <cell r="E15" t="str">
            <v>X</v>
          </cell>
        </row>
        <row r="17">
          <cell r="E17" t="str">
            <v>X</v>
          </cell>
          <cell r="G17" t="str">
            <v>X</v>
          </cell>
        </row>
        <row r="21">
          <cell r="E21" t="str">
            <v>X</v>
          </cell>
          <cell r="G21" t="str">
            <v>X</v>
          </cell>
          <cell r="I21" t="str">
            <v>X</v>
          </cell>
          <cell r="K21" t="str">
            <v>X</v>
          </cell>
        </row>
        <row r="23">
          <cell r="E23" t="str">
            <v>X</v>
          </cell>
          <cell r="G23" t="str">
            <v>X</v>
          </cell>
        </row>
        <row r="25">
          <cell r="E25" t="str">
            <v>X</v>
          </cell>
          <cell r="G25" t="str">
            <v>X</v>
          </cell>
          <cell r="I25" t="str">
            <v>X</v>
          </cell>
          <cell r="K25" t="str">
            <v>X</v>
          </cell>
          <cell r="M25" t="str">
            <v>X</v>
          </cell>
          <cell r="O25" t="str">
            <v>X</v>
          </cell>
          <cell r="Q25" t="str">
            <v>X</v>
          </cell>
          <cell r="S25" t="str">
            <v>X</v>
          </cell>
          <cell r="U25" t="str">
            <v>X</v>
          </cell>
          <cell r="W25" t="str">
            <v>X</v>
          </cell>
        </row>
        <row r="27">
          <cell r="E27" t="str">
            <v>X</v>
          </cell>
          <cell r="G27" t="str">
            <v>X</v>
          </cell>
          <cell r="I27" t="str">
            <v>X</v>
          </cell>
          <cell r="K27" t="str">
            <v>X</v>
          </cell>
        </row>
        <row r="29">
          <cell r="E29" t="str">
            <v>X</v>
          </cell>
          <cell r="G29" t="str">
            <v>X</v>
          </cell>
        </row>
        <row r="31">
          <cell r="E31" t="str">
            <v>X</v>
          </cell>
          <cell r="G31" t="str">
            <v>X</v>
          </cell>
          <cell r="I31" t="str">
            <v>X</v>
          </cell>
        </row>
        <row r="33">
          <cell r="E33" t="str">
            <v>X</v>
          </cell>
          <cell r="G33" t="str">
            <v>X</v>
          </cell>
          <cell r="I33" t="str">
            <v>X</v>
          </cell>
        </row>
        <row r="35">
          <cell r="E35" t="str">
            <v>X</v>
          </cell>
          <cell r="G35" t="str">
            <v>X</v>
          </cell>
          <cell r="I35" t="str">
            <v>X</v>
          </cell>
        </row>
        <row r="37">
          <cell r="E37" t="str">
            <v>X</v>
          </cell>
          <cell r="G37" t="str">
            <v>X</v>
          </cell>
          <cell r="I37" t="str">
            <v>X</v>
          </cell>
        </row>
        <row r="39">
          <cell r="E39" t="str">
            <v>X</v>
          </cell>
          <cell r="G39" t="str">
            <v>X</v>
          </cell>
          <cell r="I39" t="str">
            <v>X</v>
          </cell>
        </row>
        <row r="41">
          <cell r="E41" t="str">
            <v>X</v>
          </cell>
          <cell r="G41" t="str">
            <v>X</v>
          </cell>
          <cell r="I41" t="str">
            <v>X</v>
          </cell>
        </row>
        <row r="43">
          <cell r="E43" t="str">
            <v>X</v>
          </cell>
          <cell r="G43" t="str">
            <v>X</v>
          </cell>
          <cell r="I43" t="str">
            <v>X</v>
          </cell>
          <cell r="K43" t="str">
            <v>X</v>
          </cell>
          <cell r="M43" t="str">
            <v>X</v>
          </cell>
          <cell r="O43" t="str">
            <v>X</v>
          </cell>
        </row>
        <row r="45">
          <cell r="E45" t="str">
            <v>X</v>
          </cell>
          <cell r="G45" t="str">
            <v>X</v>
          </cell>
          <cell r="I45" t="str">
            <v>X</v>
          </cell>
          <cell r="K45" t="str">
            <v>X</v>
          </cell>
          <cell r="M45" t="str">
            <v>X</v>
          </cell>
        </row>
        <row r="47">
          <cell r="E47" t="str">
            <v>X</v>
          </cell>
          <cell r="G47" t="str">
            <v>X</v>
          </cell>
          <cell r="I47" t="str">
            <v>X</v>
          </cell>
        </row>
        <row r="49">
          <cell r="E49" t="str">
            <v>X</v>
          </cell>
          <cell r="G49"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row r="105">
          <cell r="D105">
            <v>0</v>
          </cell>
        </row>
      </sheetData>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mp"/>
      <sheetName val="HYP"/>
      <sheetName val="HYP1"/>
      <sheetName val="BIL"/>
      <sheetName val="C.RES"/>
      <sheetName val="T.FIN"/>
      <sheetName val="Cash Flow"/>
      <sheetName val="PR1"/>
      <sheetName val="CH1"/>
      <sheetName val="PRCR"/>
      <sheetName val="AMORT"/>
      <sheetName val="AMORT2"/>
      <sheetName val="CRED"/>
      <sheetName val="Résultat fiscal"/>
      <sheetName val="IS"/>
      <sheetName val="IS2"/>
      <sheetName val="TRI1"/>
      <sheetName val="TRI2"/>
      <sheetName val="ANR"/>
      <sheetName val="TRI ASSOCIES 10 ANS"/>
      <sheetName val="TRI actif"/>
      <sheetName val="Graph"/>
      <sheetName val="Spec"/>
    </sheetNames>
    <sheetDataSet>
      <sheetData sheetId="0">
        <row r="2">
          <cell r="L2" t="b">
            <v>1</v>
          </cell>
        </row>
      </sheetData>
      <sheetData sheetId="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refreshError="1"/>
      <sheetData sheetId="17" refreshError="1"/>
      <sheetData sheetId="18"/>
      <sheetData sheetId="19"/>
      <sheetData sheetId="20" refreshError="1"/>
      <sheetData sheetId="21" refreshError="1"/>
      <sheetData sheetId="22">
        <row r="5">
          <cell r="D5" t="str">
            <v>2001</v>
          </cell>
          <cell r="E5">
            <v>2002</v>
          </cell>
          <cell r="F5">
            <v>2003</v>
          </cell>
          <cell r="G5">
            <v>2004</v>
          </cell>
          <cell r="H5">
            <v>2005</v>
          </cell>
          <cell r="I5">
            <v>2006</v>
          </cell>
          <cell r="J5">
            <v>2007</v>
          </cell>
          <cell r="K5">
            <v>2008</v>
          </cell>
          <cell r="L5">
            <v>2009</v>
          </cell>
          <cell r="M5">
            <v>2010</v>
          </cell>
        </row>
      </sheetData>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sheetName val="Intl"/>
      <sheetName val="Res"/>
      <sheetName val="Summary_RES"/>
      <sheetName val="Rent"/>
      <sheetName val="Error"/>
      <sheetName val="UL Calcul"/>
      <sheetName val="UL Cash Flows"/>
      <sheetName val="Strategy"/>
      <sheetName val="Extract"/>
      <sheetName val="Cash Flows"/>
      <sheetName val="Calcul"/>
      <sheetName val="Investment Summary"/>
      <sheetName val="RE Summary"/>
      <sheetName val="Tools"/>
      <sheetName val="Historique AIM"/>
    </sheetNames>
    <sheetDataSet>
      <sheetData sheetId="0" refreshError="1"/>
      <sheetData sheetId="1" refreshError="1"/>
      <sheetData sheetId="2" refreshError="1"/>
      <sheetData sheetId="3" refreshError="1"/>
      <sheetData sheetId="4" refreshError="1">
        <row r="1">
          <cell r="I1">
            <v>39172</v>
          </cell>
          <cell r="M1">
            <v>0.04</v>
          </cell>
          <cell r="X1" t="str">
            <v>quarterly</v>
          </cell>
        </row>
        <row r="2">
          <cell r="M2">
            <v>-0.02</v>
          </cell>
        </row>
        <row r="9">
          <cell r="K9">
            <v>0</v>
          </cell>
        </row>
        <row r="10">
          <cell r="K10">
            <v>0</v>
          </cell>
        </row>
        <row r="11">
          <cell r="K11">
            <v>0</v>
          </cell>
        </row>
        <row r="12">
          <cell r="K12">
            <v>0</v>
          </cell>
        </row>
        <row r="13">
          <cell r="K13">
            <v>0</v>
          </cell>
        </row>
        <row r="14">
          <cell r="K14">
            <v>0</v>
          </cell>
        </row>
        <row r="15">
          <cell r="K15">
            <v>0</v>
          </cell>
        </row>
        <row r="16">
          <cell r="K16">
            <v>0</v>
          </cell>
        </row>
        <row r="17">
          <cell r="K17">
            <v>0</v>
          </cell>
        </row>
        <row r="18">
          <cell r="H18" t="str">
            <v>Parking</v>
          </cell>
          <cell r="K18">
            <v>0</v>
          </cell>
        </row>
        <row r="33">
          <cell r="BH33">
            <v>0</v>
          </cell>
          <cell r="BI33">
            <v>1</v>
          </cell>
          <cell r="BJ33">
            <v>2</v>
          </cell>
          <cell r="BK33">
            <v>3</v>
          </cell>
          <cell r="BL33">
            <v>4</v>
          </cell>
          <cell r="BM33">
            <v>5</v>
          </cell>
          <cell r="BN33">
            <v>6</v>
          </cell>
          <cell r="BO33">
            <v>7</v>
          </cell>
          <cell r="BP33">
            <v>8</v>
          </cell>
          <cell r="BQ33">
            <v>9</v>
          </cell>
          <cell r="BR33">
            <v>10</v>
          </cell>
          <cell r="BS33">
            <v>11</v>
          </cell>
          <cell r="BT33">
            <v>12</v>
          </cell>
          <cell r="BU33">
            <v>13</v>
          </cell>
          <cell r="BV33">
            <v>14</v>
          </cell>
          <cell r="BW33">
            <v>15</v>
          </cell>
          <cell r="BX33">
            <v>16</v>
          </cell>
          <cell r="BY33">
            <v>17</v>
          </cell>
          <cell r="BZ33">
            <v>18</v>
          </cell>
          <cell r="CA33">
            <v>19</v>
          </cell>
          <cell r="CB33">
            <v>20</v>
          </cell>
          <cell r="CC33">
            <v>21</v>
          </cell>
          <cell r="CD33">
            <v>22</v>
          </cell>
          <cell r="CE33">
            <v>23</v>
          </cell>
          <cell r="CF33">
            <v>24</v>
          </cell>
          <cell r="CG33">
            <v>25</v>
          </cell>
          <cell r="CH33">
            <v>26</v>
          </cell>
          <cell r="CI33">
            <v>27</v>
          </cell>
          <cell r="CJ33">
            <v>28</v>
          </cell>
          <cell r="CK33">
            <v>29</v>
          </cell>
          <cell r="CL33">
            <v>30</v>
          </cell>
          <cell r="CM33">
            <v>31</v>
          </cell>
          <cell r="CN33">
            <v>32</v>
          </cell>
          <cell r="CO33">
            <v>33</v>
          </cell>
          <cell r="CP33">
            <v>34</v>
          </cell>
          <cell r="CQ33">
            <v>35</v>
          </cell>
          <cell r="CR33">
            <v>36</v>
          </cell>
          <cell r="CS33">
            <v>37</v>
          </cell>
          <cell r="CT33">
            <v>38</v>
          </cell>
          <cell r="CU33">
            <v>39</v>
          </cell>
          <cell r="CV33">
            <v>40</v>
          </cell>
        </row>
        <row r="119">
          <cell r="E119">
            <v>1</v>
          </cell>
          <cell r="I119"/>
          <cell r="J119">
            <v>0</v>
          </cell>
          <cell r="Q119"/>
          <cell r="V119"/>
          <cell r="Y119">
            <v>0</v>
          </cell>
          <cell r="Z119">
            <v>0</v>
          </cell>
          <cell r="AL119"/>
          <cell r="AN119"/>
        </row>
        <row r="120">
          <cell r="E120">
            <v>2</v>
          </cell>
          <cell r="I120"/>
          <cell r="J120">
            <v>0</v>
          </cell>
          <cell r="Q120"/>
          <cell r="V120"/>
          <cell r="Y120">
            <v>0</v>
          </cell>
          <cell r="Z120">
            <v>0</v>
          </cell>
          <cell r="AL120"/>
          <cell r="AN120"/>
        </row>
        <row r="121">
          <cell r="E121">
            <v>3</v>
          </cell>
          <cell r="I121"/>
          <cell r="J121">
            <v>0</v>
          </cell>
          <cell r="Q121"/>
          <cell r="V121"/>
          <cell r="Y121">
            <v>0</v>
          </cell>
          <cell r="Z121">
            <v>0</v>
          </cell>
          <cell r="AL121"/>
          <cell r="AN121"/>
        </row>
        <row r="122">
          <cell r="E122">
            <v>4</v>
          </cell>
          <cell r="I122"/>
          <cell r="J122">
            <v>0</v>
          </cell>
          <cell r="Q122"/>
          <cell r="V122"/>
          <cell r="Y122">
            <v>0</v>
          </cell>
          <cell r="Z122">
            <v>0</v>
          </cell>
          <cell r="AL122"/>
          <cell r="AN122"/>
        </row>
        <row r="123">
          <cell r="E123">
            <v>5</v>
          </cell>
          <cell r="I123"/>
          <cell r="J123">
            <v>0</v>
          </cell>
          <cell r="Q123"/>
          <cell r="V123"/>
          <cell r="Y123">
            <v>0</v>
          </cell>
          <cell r="Z123">
            <v>0</v>
          </cell>
          <cell r="AL123"/>
          <cell r="AN123"/>
        </row>
        <row r="124">
          <cell r="E124">
            <v>6</v>
          </cell>
          <cell r="I124"/>
          <cell r="J124">
            <v>0</v>
          </cell>
          <cell r="Q124"/>
          <cell r="V124"/>
          <cell r="Y124">
            <v>0</v>
          </cell>
          <cell r="Z124">
            <v>0</v>
          </cell>
          <cell r="AL124"/>
          <cell r="AN124"/>
        </row>
        <row r="125">
          <cell r="E125">
            <v>7</v>
          </cell>
          <cell r="I125"/>
          <cell r="J125">
            <v>0</v>
          </cell>
          <cell r="Q125"/>
          <cell r="V125"/>
          <cell r="Y125">
            <v>0</v>
          </cell>
          <cell r="Z125">
            <v>0</v>
          </cell>
          <cell r="AL125"/>
          <cell r="AN125"/>
        </row>
        <row r="126">
          <cell r="E126">
            <v>8</v>
          </cell>
          <cell r="I126"/>
          <cell r="J126">
            <v>0</v>
          </cell>
          <cell r="Q126"/>
          <cell r="V126"/>
          <cell r="Y126">
            <v>0</v>
          </cell>
          <cell r="Z126">
            <v>0</v>
          </cell>
          <cell r="AL126"/>
          <cell r="AN126"/>
        </row>
        <row r="127">
          <cell r="E127">
            <v>9</v>
          </cell>
          <cell r="I127"/>
          <cell r="J127">
            <v>0</v>
          </cell>
          <cell r="Q127"/>
          <cell r="V127"/>
          <cell r="Y127">
            <v>0</v>
          </cell>
          <cell r="Z127">
            <v>0</v>
          </cell>
          <cell r="AL127"/>
          <cell r="AN127"/>
        </row>
        <row r="128">
          <cell r="E128">
            <v>10</v>
          </cell>
          <cell r="I128"/>
          <cell r="J128">
            <v>0</v>
          </cell>
          <cell r="Q128"/>
          <cell r="V128"/>
          <cell r="Y128">
            <v>0</v>
          </cell>
          <cell r="Z128">
            <v>0</v>
          </cell>
          <cell r="AL128"/>
          <cell r="AN128"/>
        </row>
        <row r="129">
          <cell r="E129">
            <v>11</v>
          </cell>
          <cell r="I129"/>
          <cell r="J129">
            <v>0</v>
          </cell>
          <cell r="Q129"/>
          <cell r="V129"/>
          <cell r="Y129">
            <v>0</v>
          </cell>
          <cell r="Z129">
            <v>0</v>
          </cell>
          <cell r="AL129"/>
          <cell r="AN129"/>
        </row>
        <row r="130">
          <cell r="E130">
            <v>12</v>
          </cell>
          <cell r="I130"/>
          <cell r="J130">
            <v>0</v>
          </cell>
          <cell r="Q130"/>
          <cell r="V130"/>
          <cell r="Y130">
            <v>0</v>
          </cell>
          <cell r="Z130">
            <v>0</v>
          </cell>
          <cell r="AL130"/>
          <cell r="AN130"/>
        </row>
        <row r="131">
          <cell r="E131">
            <v>13</v>
          </cell>
          <cell r="I131"/>
          <cell r="J131">
            <v>0</v>
          </cell>
          <cell r="Q131"/>
          <cell r="V131"/>
          <cell r="Y131">
            <v>0</v>
          </cell>
          <cell r="Z131">
            <v>0</v>
          </cell>
          <cell r="AL131"/>
          <cell r="AN131"/>
        </row>
        <row r="132">
          <cell r="E132">
            <v>14</v>
          </cell>
          <cell r="I132"/>
          <cell r="J132">
            <v>0</v>
          </cell>
          <cell r="Q132"/>
          <cell r="V132"/>
          <cell r="Y132">
            <v>0</v>
          </cell>
          <cell r="Z132">
            <v>0</v>
          </cell>
          <cell r="AL132"/>
          <cell r="AN132"/>
        </row>
        <row r="133">
          <cell r="E133">
            <v>15</v>
          </cell>
          <cell r="I133"/>
          <cell r="J133">
            <v>0</v>
          </cell>
          <cell r="Q133"/>
          <cell r="V133"/>
          <cell r="Y133">
            <v>0</v>
          </cell>
          <cell r="Z133">
            <v>0</v>
          </cell>
          <cell r="AL133"/>
          <cell r="AN133"/>
        </row>
        <row r="134">
          <cell r="E134">
            <v>16</v>
          </cell>
          <cell r="I134"/>
          <cell r="J134">
            <v>0</v>
          </cell>
          <cell r="O134"/>
          <cell r="P134"/>
          <cell r="Q134"/>
          <cell r="V134"/>
          <cell r="Y134">
            <v>0</v>
          </cell>
          <cell r="Z134">
            <v>0</v>
          </cell>
          <cell r="AL134"/>
          <cell r="AN134"/>
        </row>
        <row r="135">
          <cell r="E135">
            <v>17</v>
          </cell>
          <cell r="I135"/>
          <cell r="J135">
            <v>0</v>
          </cell>
          <cell r="O135"/>
          <cell r="P135"/>
          <cell r="Q135"/>
          <cell r="V135"/>
          <cell r="Y135">
            <v>0</v>
          </cell>
          <cell r="Z135">
            <v>0</v>
          </cell>
          <cell r="AL135"/>
          <cell r="AN135"/>
        </row>
        <row r="136">
          <cell r="E136">
            <v>18</v>
          </cell>
          <cell r="I136"/>
          <cell r="J136">
            <v>0</v>
          </cell>
          <cell r="O136"/>
          <cell r="P136"/>
          <cell r="Q136"/>
          <cell r="V136"/>
          <cell r="Y136">
            <v>0</v>
          </cell>
          <cell r="Z136">
            <v>0</v>
          </cell>
          <cell r="AL136"/>
          <cell r="AN136"/>
        </row>
        <row r="137">
          <cell r="E137">
            <v>19</v>
          </cell>
          <cell r="I137"/>
          <cell r="J137">
            <v>0</v>
          </cell>
          <cell r="O137"/>
          <cell r="P137"/>
          <cell r="Q137"/>
          <cell r="V137"/>
          <cell r="Y137">
            <v>0</v>
          </cell>
          <cell r="Z137">
            <v>0</v>
          </cell>
          <cell r="AL137"/>
          <cell r="AN137"/>
        </row>
        <row r="138">
          <cell r="E138">
            <v>20</v>
          </cell>
          <cell r="I138"/>
          <cell r="J138">
            <v>0</v>
          </cell>
          <cell r="O138"/>
          <cell r="P138"/>
          <cell r="Q138"/>
          <cell r="V138"/>
          <cell r="Y138">
            <v>0</v>
          </cell>
          <cell r="Z138">
            <v>0</v>
          </cell>
          <cell r="AL138"/>
          <cell r="AN138"/>
        </row>
        <row r="139">
          <cell r="E139">
            <v>21</v>
          </cell>
          <cell r="I139"/>
          <cell r="J139">
            <v>0</v>
          </cell>
          <cell r="O139"/>
          <cell r="P139"/>
          <cell r="Q139"/>
          <cell r="V139"/>
          <cell r="Y139">
            <v>0</v>
          </cell>
          <cell r="Z139">
            <v>0</v>
          </cell>
          <cell r="AL139"/>
          <cell r="AN139"/>
        </row>
        <row r="140">
          <cell r="E140">
            <v>22</v>
          </cell>
          <cell r="I140"/>
          <cell r="J140">
            <v>0</v>
          </cell>
          <cell r="O140"/>
          <cell r="P140"/>
          <cell r="Q140"/>
          <cell r="V140"/>
          <cell r="Y140">
            <v>0</v>
          </cell>
          <cell r="Z140">
            <v>0</v>
          </cell>
          <cell r="AL140"/>
          <cell r="AN140"/>
        </row>
        <row r="141">
          <cell r="E141">
            <v>23</v>
          </cell>
          <cell r="I141"/>
          <cell r="J141">
            <v>0</v>
          </cell>
          <cell r="O141"/>
          <cell r="P141"/>
          <cell r="Q141"/>
          <cell r="V141"/>
          <cell r="Y141">
            <v>0</v>
          </cell>
          <cell r="Z141">
            <v>0</v>
          </cell>
          <cell r="AL141"/>
          <cell r="AN141"/>
        </row>
        <row r="142">
          <cell r="E142">
            <v>24</v>
          </cell>
          <cell r="I142"/>
          <cell r="J142">
            <v>0</v>
          </cell>
          <cell r="O142"/>
          <cell r="P142"/>
          <cell r="Q142"/>
          <cell r="V142"/>
          <cell r="Y142">
            <v>0</v>
          </cell>
          <cell r="Z142">
            <v>0</v>
          </cell>
          <cell r="AL142"/>
          <cell r="AN142"/>
        </row>
        <row r="143">
          <cell r="E143">
            <v>25</v>
          </cell>
          <cell r="I143"/>
          <cell r="J143">
            <v>0</v>
          </cell>
          <cell r="O143"/>
          <cell r="P143"/>
          <cell r="Q143"/>
          <cell r="V143"/>
          <cell r="Y143">
            <v>0</v>
          </cell>
          <cell r="Z143">
            <v>0</v>
          </cell>
          <cell r="AL143"/>
          <cell r="AN143"/>
        </row>
        <row r="144">
          <cell r="E144">
            <v>26</v>
          </cell>
          <cell r="I144"/>
          <cell r="J144">
            <v>0</v>
          </cell>
          <cell r="O144"/>
          <cell r="P144"/>
          <cell r="Q144"/>
          <cell r="V144"/>
          <cell r="Y144">
            <v>0</v>
          </cell>
          <cell r="Z144">
            <v>0</v>
          </cell>
          <cell r="AL144"/>
          <cell r="AN144"/>
        </row>
        <row r="145">
          <cell r="E145">
            <v>27</v>
          </cell>
          <cell r="I145"/>
          <cell r="J145">
            <v>0</v>
          </cell>
          <cell r="O145"/>
          <cell r="P145"/>
          <cell r="Q145"/>
          <cell r="V145"/>
          <cell r="Y145">
            <v>0</v>
          </cell>
          <cell r="Z145">
            <v>0</v>
          </cell>
          <cell r="AL145"/>
          <cell r="AN145"/>
        </row>
        <row r="146">
          <cell r="E146">
            <v>28</v>
          </cell>
          <cell r="I146"/>
          <cell r="J146">
            <v>0</v>
          </cell>
          <cell r="O146"/>
          <cell r="P146"/>
          <cell r="Q146"/>
          <cell r="V146"/>
          <cell r="Y146">
            <v>0</v>
          </cell>
          <cell r="Z146">
            <v>0</v>
          </cell>
          <cell r="AL146"/>
          <cell r="AN146"/>
        </row>
        <row r="147">
          <cell r="E147">
            <v>29</v>
          </cell>
          <cell r="I147"/>
          <cell r="J147">
            <v>0</v>
          </cell>
          <cell r="O147"/>
          <cell r="P147"/>
          <cell r="Q147"/>
          <cell r="V147"/>
          <cell r="Y147">
            <v>0</v>
          </cell>
          <cell r="Z147">
            <v>0</v>
          </cell>
          <cell r="AL147"/>
          <cell r="AN147"/>
        </row>
        <row r="148">
          <cell r="E148">
            <v>30</v>
          </cell>
          <cell r="I148"/>
          <cell r="J148">
            <v>0</v>
          </cell>
          <cell r="O148"/>
          <cell r="P148"/>
          <cell r="Q148"/>
          <cell r="V148"/>
          <cell r="Y148">
            <v>0</v>
          </cell>
          <cell r="Z148">
            <v>0</v>
          </cell>
          <cell r="AL148"/>
          <cell r="AN148"/>
        </row>
        <row r="149">
          <cell r="E149">
            <v>31</v>
          </cell>
          <cell r="I149"/>
          <cell r="J149">
            <v>0</v>
          </cell>
          <cell r="O149"/>
          <cell r="P149"/>
          <cell r="Q149"/>
          <cell r="V149"/>
          <cell r="Y149">
            <v>0</v>
          </cell>
          <cell r="Z149">
            <v>0</v>
          </cell>
          <cell r="AL149"/>
          <cell r="AN149"/>
        </row>
        <row r="150">
          <cell r="E150">
            <v>32</v>
          </cell>
          <cell r="I150"/>
          <cell r="J150">
            <v>0</v>
          </cell>
          <cell r="O150"/>
          <cell r="P150"/>
          <cell r="Q150"/>
          <cell r="V150"/>
          <cell r="Y150">
            <v>0</v>
          </cell>
          <cell r="Z150">
            <v>0</v>
          </cell>
          <cell r="AL150"/>
          <cell r="AN150"/>
        </row>
        <row r="151">
          <cell r="E151">
            <v>33</v>
          </cell>
          <cell r="I151"/>
          <cell r="J151">
            <v>0</v>
          </cell>
          <cell r="O151"/>
          <cell r="P151"/>
          <cell r="Q151"/>
          <cell r="V151"/>
          <cell r="Y151">
            <v>0</v>
          </cell>
          <cell r="Z151">
            <v>0</v>
          </cell>
          <cell r="AL151"/>
          <cell r="AN151"/>
        </row>
        <row r="152">
          <cell r="E152">
            <v>34</v>
          </cell>
          <cell r="I152"/>
          <cell r="J152">
            <v>0</v>
          </cell>
          <cell r="O152"/>
          <cell r="P152"/>
          <cell r="Q152"/>
          <cell r="V152"/>
          <cell r="Y152">
            <v>0</v>
          </cell>
          <cell r="Z152">
            <v>0</v>
          </cell>
          <cell r="AL152"/>
          <cell r="AN152"/>
        </row>
        <row r="153">
          <cell r="E153">
            <v>35</v>
          </cell>
          <cell r="I153"/>
          <cell r="J153">
            <v>0</v>
          </cell>
          <cell r="O153"/>
          <cell r="P153"/>
          <cell r="Q153"/>
          <cell r="V153"/>
          <cell r="Y153">
            <v>0</v>
          </cell>
          <cell r="Z153">
            <v>0</v>
          </cell>
          <cell r="AL153"/>
          <cell r="AN153"/>
        </row>
        <row r="154">
          <cell r="E154">
            <v>36</v>
          </cell>
          <cell r="I154"/>
          <cell r="J154">
            <v>0</v>
          </cell>
          <cell r="O154"/>
          <cell r="P154"/>
          <cell r="Q154"/>
          <cell r="V154"/>
          <cell r="Y154">
            <v>0</v>
          </cell>
          <cell r="Z154">
            <v>0</v>
          </cell>
          <cell r="AL154"/>
          <cell r="AN154"/>
        </row>
        <row r="155">
          <cell r="E155">
            <v>37</v>
          </cell>
          <cell r="I155"/>
          <cell r="J155">
            <v>0</v>
          </cell>
          <cell r="O155"/>
          <cell r="P155"/>
          <cell r="Q155"/>
          <cell r="V155"/>
          <cell r="Y155">
            <v>0</v>
          </cell>
          <cell r="Z155">
            <v>0</v>
          </cell>
          <cell r="AL155"/>
          <cell r="AN155"/>
        </row>
        <row r="156">
          <cell r="E156">
            <v>38</v>
          </cell>
          <cell r="I156"/>
          <cell r="J156">
            <v>0</v>
          </cell>
          <cell r="O156"/>
          <cell r="P156"/>
          <cell r="Q156"/>
          <cell r="V156"/>
          <cell r="Y156">
            <v>0</v>
          </cell>
          <cell r="Z156">
            <v>0</v>
          </cell>
          <cell r="AL156"/>
          <cell r="AN156"/>
        </row>
        <row r="157">
          <cell r="E157">
            <v>39</v>
          </cell>
          <cell r="I157"/>
          <cell r="J157">
            <v>0</v>
          </cell>
          <cell r="O157"/>
          <cell r="P157"/>
          <cell r="Q157"/>
          <cell r="V157"/>
          <cell r="Y157">
            <v>0</v>
          </cell>
          <cell r="Z157">
            <v>0</v>
          </cell>
          <cell r="AL157"/>
          <cell r="AN157"/>
        </row>
        <row r="158">
          <cell r="E158">
            <v>40</v>
          </cell>
          <cell r="I158"/>
          <cell r="J158">
            <v>0</v>
          </cell>
          <cell r="O158"/>
          <cell r="P158"/>
          <cell r="Q158"/>
          <cell r="V158"/>
          <cell r="Y158">
            <v>0</v>
          </cell>
          <cell r="Z158">
            <v>0</v>
          </cell>
          <cell r="AL158"/>
          <cell r="AN158"/>
        </row>
        <row r="159">
          <cell r="E159">
            <v>41</v>
          </cell>
          <cell r="I159"/>
          <cell r="J159">
            <v>0</v>
          </cell>
          <cell r="O159"/>
          <cell r="P159"/>
          <cell r="Q159"/>
          <cell r="V159"/>
          <cell r="Y159">
            <v>0</v>
          </cell>
          <cell r="Z159">
            <v>0</v>
          </cell>
          <cell r="AL159"/>
          <cell r="AN159"/>
        </row>
        <row r="160">
          <cell r="E160">
            <v>42</v>
          </cell>
          <cell r="I160"/>
          <cell r="J160">
            <v>0</v>
          </cell>
          <cell r="O160"/>
          <cell r="P160"/>
          <cell r="Q160"/>
          <cell r="V160"/>
          <cell r="Y160">
            <v>0</v>
          </cell>
          <cell r="Z160">
            <v>0</v>
          </cell>
          <cell r="AL160"/>
          <cell r="AN160"/>
        </row>
        <row r="161">
          <cell r="E161">
            <v>43</v>
          </cell>
          <cell r="I161"/>
          <cell r="J161">
            <v>0</v>
          </cell>
          <cell r="O161"/>
          <cell r="P161"/>
          <cell r="Q161"/>
          <cell r="V161"/>
          <cell r="Y161">
            <v>0</v>
          </cell>
          <cell r="Z161">
            <v>0</v>
          </cell>
          <cell r="AL161"/>
          <cell r="AN161"/>
        </row>
        <row r="162">
          <cell r="E162">
            <v>44</v>
          </cell>
          <cell r="I162"/>
          <cell r="J162">
            <v>0</v>
          </cell>
          <cell r="O162"/>
          <cell r="P162"/>
          <cell r="Q162"/>
          <cell r="V162"/>
          <cell r="Y162">
            <v>0</v>
          </cell>
          <cell r="Z162">
            <v>0</v>
          </cell>
          <cell r="AL162"/>
          <cell r="AN162"/>
        </row>
        <row r="163">
          <cell r="E163">
            <v>45</v>
          </cell>
          <cell r="I163"/>
          <cell r="J163">
            <v>0</v>
          </cell>
          <cell r="O163"/>
          <cell r="P163"/>
          <cell r="Q163"/>
          <cell r="V163"/>
          <cell r="Y163">
            <v>0</v>
          </cell>
          <cell r="Z163">
            <v>0</v>
          </cell>
          <cell r="AL163"/>
          <cell r="AN163"/>
        </row>
        <row r="164">
          <cell r="E164">
            <v>46</v>
          </cell>
          <cell r="I164"/>
          <cell r="J164">
            <v>0</v>
          </cell>
          <cell r="O164"/>
          <cell r="P164"/>
          <cell r="Q164"/>
          <cell r="V164"/>
          <cell r="Y164">
            <v>0</v>
          </cell>
          <cell r="Z164">
            <v>0</v>
          </cell>
          <cell r="AL164"/>
          <cell r="AN164"/>
        </row>
        <row r="165">
          <cell r="E165">
            <v>47</v>
          </cell>
          <cell r="I165"/>
          <cell r="J165">
            <v>0</v>
          </cell>
          <cell r="O165"/>
          <cell r="P165"/>
          <cell r="Q165"/>
          <cell r="V165"/>
          <cell r="Y165">
            <v>0</v>
          </cell>
          <cell r="Z165">
            <v>0</v>
          </cell>
          <cell r="AL165"/>
          <cell r="AN165"/>
        </row>
        <row r="166">
          <cell r="E166">
            <v>48</v>
          </cell>
          <cell r="I166"/>
          <cell r="J166">
            <v>0</v>
          </cell>
          <cell r="O166"/>
          <cell r="P166"/>
          <cell r="Q166"/>
          <cell r="V166"/>
          <cell r="Y166">
            <v>0</v>
          </cell>
          <cell r="Z166">
            <v>0</v>
          </cell>
          <cell r="AL166"/>
          <cell r="AN166"/>
        </row>
        <row r="167">
          <cell r="E167">
            <v>49</v>
          </cell>
          <cell r="I167"/>
          <cell r="J167">
            <v>0</v>
          </cell>
          <cell r="O167"/>
          <cell r="P167"/>
          <cell r="Q167"/>
          <cell r="V167"/>
          <cell r="Y167">
            <v>0</v>
          </cell>
          <cell r="Z167">
            <v>0</v>
          </cell>
          <cell r="AL167"/>
          <cell r="AN167"/>
        </row>
        <row r="168">
          <cell r="E168">
            <v>50</v>
          </cell>
          <cell r="I168"/>
          <cell r="J168">
            <v>0</v>
          </cell>
          <cell r="O168"/>
          <cell r="P168"/>
          <cell r="Q168"/>
          <cell r="V168"/>
          <cell r="Y168">
            <v>0</v>
          </cell>
          <cell r="Z168">
            <v>0</v>
          </cell>
          <cell r="AL168"/>
          <cell r="AN168"/>
        </row>
        <row r="169">
          <cell r="E169">
            <v>51</v>
          </cell>
          <cell r="I169"/>
          <cell r="J169">
            <v>0</v>
          </cell>
          <cell r="O169"/>
          <cell r="P169"/>
          <cell r="Q169"/>
          <cell r="V169"/>
          <cell r="Y169">
            <v>0</v>
          </cell>
          <cell r="Z169">
            <v>0</v>
          </cell>
          <cell r="AL169"/>
          <cell r="AN169"/>
        </row>
        <row r="170">
          <cell r="E170">
            <v>52</v>
          </cell>
          <cell r="I170"/>
          <cell r="J170">
            <v>0</v>
          </cell>
          <cell r="O170"/>
          <cell r="P170"/>
          <cell r="Q170"/>
          <cell r="V170"/>
          <cell r="Y170">
            <v>0</v>
          </cell>
          <cell r="Z170">
            <v>0</v>
          </cell>
          <cell r="AL170"/>
          <cell r="AN170"/>
        </row>
        <row r="171">
          <cell r="E171">
            <v>53</v>
          </cell>
          <cell r="I171"/>
          <cell r="J171">
            <v>0</v>
          </cell>
          <cell r="O171"/>
          <cell r="P171"/>
          <cell r="Q171"/>
          <cell r="V171"/>
          <cell r="Y171">
            <v>0</v>
          </cell>
          <cell r="Z171">
            <v>0</v>
          </cell>
          <cell r="AL171"/>
          <cell r="AN171"/>
        </row>
        <row r="172">
          <cell r="E172">
            <v>54</v>
          </cell>
          <cell r="I172"/>
          <cell r="J172">
            <v>0</v>
          </cell>
          <cell r="O172"/>
          <cell r="P172"/>
          <cell r="Q172"/>
          <cell r="V172"/>
          <cell r="Y172">
            <v>0</v>
          </cell>
          <cell r="Z172">
            <v>0</v>
          </cell>
          <cell r="AL172"/>
          <cell r="AN172"/>
        </row>
        <row r="173">
          <cell r="E173">
            <v>55</v>
          </cell>
          <cell r="I173"/>
          <cell r="J173">
            <v>0</v>
          </cell>
          <cell r="O173"/>
          <cell r="P173"/>
          <cell r="Q173"/>
          <cell r="V173"/>
          <cell r="Y173">
            <v>0</v>
          </cell>
          <cell r="Z173">
            <v>0</v>
          </cell>
          <cell r="AL173"/>
          <cell r="AN173"/>
        </row>
        <row r="174">
          <cell r="E174">
            <v>56</v>
          </cell>
          <cell r="I174"/>
          <cell r="J174">
            <v>0</v>
          </cell>
          <cell r="O174"/>
          <cell r="P174"/>
          <cell r="Q174"/>
          <cell r="V174"/>
          <cell r="Y174">
            <v>0</v>
          </cell>
          <cell r="Z174">
            <v>0</v>
          </cell>
          <cell r="AL174"/>
          <cell r="AN174"/>
        </row>
        <row r="175">
          <cell r="E175">
            <v>57</v>
          </cell>
          <cell r="I175"/>
          <cell r="J175">
            <v>0</v>
          </cell>
          <cell r="O175"/>
          <cell r="P175"/>
          <cell r="Q175"/>
          <cell r="V175"/>
          <cell r="Y175">
            <v>0</v>
          </cell>
          <cell r="Z175">
            <v>0</v>
          </cell>
          <cell r="AL175"/>
          <cell r="AN175"/>
        </row>
        <row r="176">
          <cell r="E176">
            <v>58</v>
          </cell>
          <cell r="I176"/>
          <cell r="J176">
            <v>0</v>
          </cell>
          <cell r="O176"/>
          <cell r="P176"/>
          <cell r="Q176"/>
          <cell r="V176"/>
          <cell r="Y176">
            <v>0</v>
          </cell>
          <cell r="Z176">
            <v>0</v>
          </cell>
          <cell r="AL176"/>
          <cell r="AN176"/>
        </row>
        <row r="177">
          <cell r="E177">
            <v>59</v>
          </cell>
          <cell r="I177"/>
          <cell r="J177">
            <v>0</v>
          </cell>
          <cell r="O177"/>
          <cell r="P177"/>
          <cell r="Q177"/>
          <cell r="V177"/>
          <cell r="Y177">
            <v>0</v>
          </cell>
          <cell r="Z177">
            <v>0</v>
          </cell>
          <cell r="AL177"/>
          <cell r="AN177"/>
        </row>
        <row r="178">
          <cell r="E178">
            <v>60</v>
          </cell>
          <cell r="I178"/>
          <cell r="J178">
            <v>0</v>
          </cell>
          <cell r="O178"/>
          <cell r="P178"/>
          <cell r="Q178"/>
          <cell r="V178"/>
          <cell r="Y178">
            <v>0</v>
          </cell>
          <cell r="Z178">
            <v>0</v>
          </cell>
          <cell r="AL178"/>
          <cell r="AN178"/>
        </row>
        <row r="179">
          <cell r="E179">
            <v>61</v>
          </cell>
          <cell r="I179"/>
          <cell r="J179">
            <v>0</v>
          </cell>
          <cell r="O179"/>
          <cell r="P179"/>
          <cell r="Q179"/>
          <cell r="V179"/>
          <cell r="Y179">
            <v>0</v>
          </cell>
          <cell r="Z179">
            <v>0</v>
          </cell>
          <cell r="AL179"/>
          <cell r="AN179"/>
        </row>
        <row r="180">
          <cell r="E180">
            <v>62</v>
          </cell>
          <cell r="I180"/>
          <cell r="J180">
            <v>0</v>
          </cell>
          <cell r="O180"/>
          <cell r="P180"/>
          <cell r="Q180"/>
          <cell r="V180"/>
          <cell r="Y180">
            <v>0</v>
          </cell>
          <cell r="Z180">
            <v>0</v>
          </cell>
          <cell r="AL180"/>
          <cell r="AN180"/>
        </row>
        <row r="181">
          <cell r="E181">
            <v>63</v>
          </cell>
          <cell r="I181"/>
          <cell r="J181">
            <v>0</v>
          </cell>
          <cell r="O181"/>
          <cell r="P181"/>
          <cell r="Q181"/>
          <cell r="V181"/>
          <cell r="Y181">
            <v>0</v>
          </cell>
          <cell r="Z181">
            <v>0</v>
          </cell>
          <cell r="AL181"/>
          <cell r="AN181"/>
        </row>
        <row r="182">
          <cell r="E182">
            <v>64</v>
          </cell>
          <cell r="I182"/>
          <cell r="J182">
            <v>0</v>
          </cell>
          <cell r="O182"/>
          <cell r="P182"/>
          <cell r="Q182"/>
          <cell r="V182"/>
          <cell r="Y182">
            <v>0</v>
          </cell>
          <cell r="Z182">
            <v>0</v>
          </cell>
          <cell r="AL182"/>
          <cell r="AN182"/>
        </row>
        <row r="183">
          <cell r="E183">
            <v>65</v>
          </cell>
          <cell r="I183"/>
          <cell r="J183">
            <v>0</v>
          </cell>
          <cell r="O183"/>
          <cell r="P183"/>
          <cell r="Q183"/>
          <cell r="V183"/>
          <cell r="Y183">
            <v>0</v>
          </cell>
          <cell r="Z183">
            <v>0</v>
          </cell>
          <cell r="AL183"/>
          <cell r="AN183"/>
        </row>
        <row r="184">
          <cell r="E184">
            <v>66</v>
          </cell>
          <cell r="I184"/>
          <cell r="J184">
            <v>0</v>
          </cell>
          <cell r="O184"/>
          <cell r="P184"/>
          <cell r="Q184"/>
          <cell r="V184"/>
          <cell r="Y184">
            <v>0</v>
          </cell>
          <cell r="Z184">
            <v>0</v>
          </cell>
          <cell r="AL184"/>
          <cell r="AN184"/>
        </row>
        <row r="185">
          <cell r="E185">
            <v>67</v>
          </cell>
          <cell r="I185"/>
          <cell r="J185">
            <v>0</v>
          </cell>
          <cell r="O185"/>
          <cell r="P185"/>
          <cell r="Q185"/>
          <cell r="V185"/>
          <cell r="Y185">
            <v>0</v>
          </cell>
          <cell r="Z185">
            <v>0</v>
          </cell>
          <cell r="AL185"/>
          <cell r="AN185"/>
        </row>
        <row r="186">
          <cell r="E186">
            <v>68</v>
          </cell>
          <cell r="I186"/>
          <cell r="J186">
            <v>0</v>
          </cell>
          <cell r="O186"/>
          <cell r="P186"/>
          <cell r="Q186"/>
          <cell r="V186"/>
          <cell r="Y186">
            <v>0</v>
          </cell>
          <cell r="Z186">
            <v>0</v>
          </cell>
          <cell r="AL186"/>
          <cell r="AN186"/>
        </row>
        <row r="187">
          <cell r="E187">
            <v>69</v>
          </cell>
          <cell r="I187"/>
          <cell r="J187">
            <v>0</v>
          </cell>
          <cell r="O187"/>
          <cell r="P187"/>
          <cell r="Q187"/>
          <cell r="V187"/>
          <cell r="Y187">
            <v>0</v>
          </cell>
          <cell r="Z187">
            <v>0</v>
          </cell>
          <cell r="AL187"/>
          <cell r="AN187"/>
        </row>
        <row r="188">
          <cell r="E188">
            <v>70</v>
          </cell>
          <cell r="I188"/>
          <cell r="J188">
            <v>0</v>
          </cell>
          <cell r="O188"/>
          <cell r="P188"/>
          <cell r="Q188"/>
          <cell r="V188"/>
          <cell r="Y188">
            <v>0</v>
          </cell>
          <cell r="Z188">
            <v>0</v>
          </cell>
          <cell r="AL188"/>
          <cell r="AN188"/>
        </row>
        <row r="189">
          <cell r="E189">
            <v>71</v>
          </cell>
          <cell r="I189"/>
          <cell r="J189">
            <v>0</v>
          </cell>
          <cell r="O189"/>
          <cell r="P189"/>
          <cell r="Q189"/>
          <cell r="V189"/>
          <cell r="Y189">
            <v>0</v>
          </cell>
          <cell r="Z189">
            <v>0</v>
          </cell>
          <cell r="AL189"/>
          <cell r="AN189"/>
        </row>
        <row r="190">
          <cell r="E190">
            <v>72</v>
          </cell>
          <cell r="I190"/>
          <cell r="J190">
            <v>0</v>
          </cell>
          <cell r="O190"/>
          <cell r="P190"/>
          <cell r="Q190"/>
          <cell r="V190"/>
          <cell r="Y190">
            <v>0</v>
          </cell>
          <cell r="Z190">
            <v>0</v>
          </cell>
          <cell r="AL190"/>
          <cell r="AN190"/>
        </row>
        <row r="191">
          <cell r="E191">
            <v>73</v>
          </cell>
          <cell r="I191"/>
          <cell r="J191">
            <v>0</v>
          </cell>
          <cell r="O191"/>
          <cell r="P191"/>
          <cell r="Q191"/>
          <cell r="V191"/>
          <cell r="Y191">
            <v>0</v>
          </cell>
          <cell r="Z191">
            <v>0</v>
          </cell>
          <cell r="AL191"/>
          <cell r="AN191"/>
        </row>
        <row r="192">
          <cell r="E192">
            <v>74</v>
          </cell>
          <cell r="I192"/>
          <cell r="J192">
            <v>0</v>
          </cell>
          <cell r="O192"/>
          <cell r="P192"/>
          <cell r="Q192"/>
          <cell r="V192"/>
          <cell r="Y192">
            <v>0</v>
          </cell>
          <cell r="Z192">
            <v>0</v>
          </cell>
          <cell r="AL192"/>
          <cell r="AN192"/>
        </row>
        <row r="193">
          <cell r="E193">
            <v>75</v>
          </cell>
          <cell r="I193"/>
          <cell r="J193">
            <v>0</v>
          </cell>
          <cell r="O193"/>
          <cell r="P193"/>
          <cell r="Q193"/>
          <cell r="V193"/>
          <cell r="Y193">
            <v>0</v>
          </cell>
          <cell r="Z193">
            <v>0</v>
          </cell>
          <cell r="AL193"/>
          <cell r="AN193"/>
        </row>
        <row r="194">
          <cell r="E194">
            <v>76</v>
          </cell>
          <cell r="I194"/>
          <cell r="J194">
            <v>0</v>
          </cell>
          <cell r="O194"/>
          <cell r="P194"/>
          <cell r="Q194"/>
          <cell r="V194"/>
          <cell r="Y194">
            <v>0</v>
          </cell>
          <cell r="Z194">
            <v>0</v>
          </cell>
          <cell r="AL194"/>
          <cell r="AN194"/>
        </row>
        <row r="195">
          <cell r="E195">
            <v>77</v>
          </cell>
          <cell r="I195"/>
          <cell r="J195">
            <v>0</v>
          </cell>
          <cell r="O195"/>
          <cell r="P195"/>
          <cell r="Q195"/>
          <cell r="V195"/>
          <cell r="Y195">
            <v>0</v>
          </cell>
          <cell r="Z195">
            <v>0</v>
          </cell>
          <cell r="AL195"/>
          <cell r="AN195"/>
        </row>
        <row r="196">
          <cell r="E196">
            <v>78</v>
          </cell>
          <cell r="I196"/>
          <cell r="J196">
            <v>0</v>
          </cell>
          <cell r="O196"/>
          <cell r="P196"/>
          <cell r="Q196"/>
          <cell r="V196"/>
          <cell r="Y196">
            <v>0</v>
          </cell>
          <cell r="Z196">
            <v>0</v>
          </cell>
          <cell r="AL196"/>
          <cell r="AN196"/>
        </row>
        <row r="197">
          <cell r="E197">
            <v>79</v>
          </cell>
          <cell r="I197"/>
          <cell r="J197">
            <v>0</v>
          </cell>
          <cell r="O197"/>
          <cell r="P197"/>
          <cell r="Q197"/>
          <cell r="V197"/>
          <cell r="Y197">
            <v>0</v>
          </cell>
          <cell r="Z197">
            <v>0</v>
          </cell>
          <cell r="AL197"/>
          <cell r="AN197"/>
        </row>
        <row r="198">
          <cell r="E198">
            <v>80</v>
          </cell>
          <cell r="I198"/>
          <cell r="J198">
            <v>0</v>
          </cell>
          <cell r="O198"/>
          <cell r="P198"/>
          <cell r="Q198"/>
          <cell r="V198"/>
          <cell r="Y198">
            <v>0</v>
          </cell>
          <cell r="Z198">
            <v>0</v>
          </cell>
          <cell r="AL198"/>
          <cell r="AN198"/>
        </row>
        <row r="199">
          <cell r="E199">
            <v>81</v>
          </cell>
          <cell r="I199"/>
          <cell r="J199">
            <v>0</v>
          </cell>
          <cell r="O199"/>
          <cell r="P199"/>
          <cell r="Q199"/>
          <cell r="V199"/>
          <cell r="Y199">
            <v>0</v>
          </cell>
          <cell r="Z199">
            <v>0</v>
          </cell>
          <cell r="AL199"/>
          <cell r="AN199"/>
        </row>
        <row r="200">
          <cell r="E200">
            <v>82</v>
          </cell>
          <cell r="I200"/>
          <cell r="J200">
            <v>0</v>
          </cell>
          <cell r="O200"/>
          <cell r="P200"/>
          <cell r="Q200"/>
          <cell r="V200"/>
          <cell r="Y200">
            <v>0</v>
          </cell>
          <cell r="Z200">
            <v>0</v>
          </cell>
          <cell r="AL200"/>
          <cell r="AN200"/>
        </row>
        <row r="201">
          <cell r="E201">
            <v>83</v>
          </cell>
          <cell r="I201"/>
          <cell r="J201">
            <v>0</v>
          </cell>
          <cell r="O201"/>
          <cell r="P201"/>
          <cell r="Q201"/>
          <cell r="V201"/>
          <cell r="Y201">
            <v>0</v>
          </cell>
          <cell r="Z201">
            <v>0</v>
          </cell>
          <cell r="AL201"/>
          <cell r="AN201"/>
        </row>
        <row r="202">
          <cell r="E202">
            <v>84</v>
          </cell>
          <cell r="I202"/>
          <cell r="J202">
            <v>0</v>
          </cell>
          <cell r="O202"/>
          <cell r="P202"/>
          <cell r="Q202"/>
          <cell r="V202"/>
          <cell r="Y202">
            <v>0</v>
          </cell>
          <cell r="Z202">
            <v>0</v>
          </cell>
          <cell r="AL202"/>
          <cell r="AN202"/>
        </row>
        <row r="203">
          <cell r="E203">
            <v>85</v>
          </cell>
          <cell r="I203"/>
          <cell r="J203">
            <v>0</v>
          </cell>
          <cell r="O203"/>
          <cell r="P203"/>
          <cell r="Q203"/>
          <cell r="V203"/>
          <cell r="Y203">
            <v>0</v>
          </cell>
          <cell r="Z203">
            <v>0</v>
          </cell>
          <cell r="AL203"/>
          <cell r="AN203"/>
        </row>
        <row r="204">
          <cell r="E204">
            <v>86</v>
          </cell>
          <cell r="I204"/>
          <cell r="J204">
            <v>0</v>
          </cell>
          <cell r="O204"/>
          <cell r="P204"/>
          <cell r="Q204"/>
          <cell r="V204"/>
          <cell r="Y204">
            <v>0</v>
          </cell>
          <cell r="Z204">
            <v>0</v>
          </cell>
          <cell r="AL204"/>
          <cell r="AN204"/>
        </row>
        <row r="205">
          <cell r="E205">
            <v>87</v>
          </cell>
          <cell r="I205"/>
          <cell r="J205">
            <v>0</v>
          </cell>
          <cell r="O205"/>
          <cell r="P205"/>
          <cell r="Q205"/>
          <cell r="V205"/>
          <cell r="Y205">
            <v>0</v>
          </cell>
          <cell r="Z205">
            <v>0</v>
          </cell>
          <cell r="AL205"/>
          <cell r="AN205"/>
        </row>
        <row r="206">
          <cell r="E206">
            <v>88</v>
          </cell>
          <cell r="I206"/>
          <cell r="J206">
            <v>0</v>
          </cell>
          <cell r="O206"/>
          <cell r="P206"/>
          <cell r="Q206"/>
          <cell r="V206"/>
          <cell r="Y206">
            <v>0</v>
          </cell>
          <cell r="Z206">
            <v>0</v>
          </cell>
          <cell r="AL206"/>
          <cell r="AN206"/>
        </row>
        <row r="207">
          <cell r="E207">
            <v>89</v>
          </cell>
          <cell r="I207"/>
          <cell r="J207">
            <v>0</v>
          </cell>
          <cell r="O207"/>
          <cell r="P207"/>
          <cell r="Q207"/>
          <cell r="V207"/>
          <cell r="Y207">
            <v>0</v>
          </cell>
          <cell r="Z207">
            <v>0</v>
          </cell>
          <cell r="AL207"/>
          <cell r="AN207"/>
        </row>
        <row r="208">
          <cell r="E208">
            <v>90</v>
          </cell>
          <cell r="I208"/>
          <cell r="J208">
            <v>0</v>
          </cell>
          <cell r="O208"/>
          <cell r="P208"/>
          <cell r="Q208"/>
          <cell r="V208"/>
          <cell r="Y208">
            <v>0</v>
          </cell>
          <cell r="Z208">
            <v>0</v>
          </cell>
          <cell r="AL208"/>
          <cell r="AN208"/>
        </row>
        <row r="209">
          <cell r="E209">
            <v>91</v>
          </cell>
          <cell r="I209"/>
          <cell r="J209">
            <v>0</v>
          </cell>
          <cell r="O209"/>
          <cell r="P209"/>
          <cell r="Q209"/>
          <cell r="V209"/>
          <cell r="Y209">
            <v>0</v>
          </cell>
          <cell r="Z209">
            <v>0</v>
          </cell>
          <cell r="AL209"/>
          <cell r="AN209"/>
        </row>
        <row r="210">
          <cell r="E210">
            <v>92</v>
          </cell>
          <cell r="I210"/>
          <cell r="J210">
            <v>0</v>
          </cell>
          <cell r="O210"/>
          <cell r="P210"/>
          <cell r="Q210"/>
          <cell r="V210"/>
          <cell r="Y210">
            <v>0</v>
          </cell>
          <cell r="Z210">
            <v>0</v>
          </cell>
          <cell r="AL210"/>
          <cell r="AN210"/>
        </row>
        <row r="211">
          <cell r="E211">
            <v>93</v>
          </cell>
          <cell r="I211"/>
          <cell r="J211">
            <v>0</v>
          </cell>
          <cell r="O211"/>
          <cell r="P211"/>
          <cell r="Q211"/>
          <cell r="V211"/>
          <cell r="Y211">
            <v>0</v>
          </cell>
          <cell r="Z211">
            <v>0</v>
          </cell>
          <cell r="AL211"/>
          <cell r="AN211"/>
        </row>
        <row r="212">
          <cell r="E212">
            <v>94</v>
          </cell>
          <cell r="I212"/>
          <cell r="J212">
            <v>0</v>
          </cell>
          <cell r="O212"/>
          <cell r="P212"/>
          <cell r="Q212"/>
          <cell r="V212"/>
          <cell r="Y212">
            <v>0</v>
          </cell>
          <cell r="Z212">
            <v>0</v>
          </cell>
          <cell r="AL212"/>
          <cell r="AN212"/>
        </row>
        <row r="213">
          <cell r="E213">
            <v>95</v>
          </cell>
          <cell r="I213"/>
          <cell r="J213">
            <v>0</v>
          </cell>
          <cell r="O213"/>
          <cell r="P213"/>
          <cell r="Q213"/>
          <cell r="V213"/>
          <cell r="Y213">
            <v>0</v>
          </cell>
          <cell r="Z213">
            <v>0</v>
          </cell>
          <cell r="AL213"/>
          <cell r="AN213"/>
        </row>
        <row r="214">
          <cell r="E214">
            <v>96</v>
          </cell>
          <cell r="I214"/>
          <cell r="J214">
            <v>0</v>
          </cell>
          <cell r="O214"/>
          <cell r="P214"/>
          <cell r="Q214"/>
          <cell r="V214"/>
          <cell r="Y214">
            <v>0</v>
          </cell>
          <cell r="Z214">
            <v>0</v>
          </cell>
          <cell r="AL214"/>
          <cell r="AN214"/>
        </row>
        <row r="215">
          <cell r="E215">
            <v>97</v>
          </cell>
          <cell r="I215"/>
          <cell r="J215">
            <v>0</v>
          </cell>
          <cell r="O215"/>
          <cell r="P215"/>
          <cell r="Q215"/>
          <cell r="V215"/>
          <cell r="Y215">
            <v>0</v>
          </cell>
          <cell r="Z215">
            <v>0</v>
          </cell>
          <cell r="AL215"/>
          <cell r="AN215"/>
        </row>
        <row r="216">
          <cell r="E216">
            <v>98</v>
          </cell>
          <cell r="I216"/>
          <cell r="J216">
            <v>0</v>
          </cell>
          <cell r="O216"/>
          <cell r="P216"/>
          <cell r="Q216"/>
          <cell r="V216"/>
          <cell r="Y216">
            <v>0</v>
          </cell>
          <cell r="Z216">
            <v>0</v>
          </cell>
          <cell r="AL216"/>
          <cell r="AN216"/>
        </row>
        <row r="217">
          <cell r="E217">
            <v>99</v>
          </cell>
          <cell r="I217"/>
          <cell r="J217">
            <v>0</v>
          </cell>
          <cell r="O217"/>
          <cell r="P217"/>
          <cell r="Q217"/>
          <cell r="V217"/>
          <cell r="Y217">
            <v>0</v>
          </cell>
          <cell r="Z217">
            <v>0</v>
          </cell>
          <cell r="AL217"/>
          <cell r="AN217"/>
        </row>
        <row r="218">
          <cell r="E218">
            <v>100</v>
          </cell>
          <cell r="I218"/>
          <cell r="J218">
            <v>0</v>
          </cell>
          <cell r="O218"/>
          <cell r="P218"/>
          <cell r="Q218"/>
          <cell r="V218"/>
          <cell r="Y218">
            <v>0</v>
          </cell>
          <cell r="Z218">
            <v>0</v>
          </cell>
          <cell r="AL218"/>
          <cell r="AN218"/>
        </row>
        <row r="219">
          <cell r="E219">
            <v>101</v>
          </cell>
          <cell r="I219"/>
          <cell r="J219">
            <v>0</v>
          </cell>
          <cell r="O219"/>
          <cell r="P219"/>
          <cell r="Q219"/>
          <cell r="V219"/>
          <cell r="Y219">
            <v>0</v>
          </cell>
          <cell r="Z219">
            <v>0</v>
          </cell>
          <cell r="AL219"/>
          <cell r="AN219"/>
        </row>
        <row r="220">
          <cell r="E220">
            <v>102</v>
          </cell>
          <cell r="I220"/>
          <cell r="J220">
            <v>0</v>
          </cell>
          <cell r="O220"/>
          <cell r="P220"/>
          <cell r="Q220"/>
          <cell r="V220"/>
          <cell r="Y220">
            <v>0</v>
          </cell>
          <cell r="Z220">
            <v>0</v>
          </cell>
          <cell r="AL220"/>
          <cell r="AN220"/>
        </row>
        <row r="221">
          <cell r="E221">
            <v>103</v>
          </cell>
          <cell r="I221"/>
          <cell r="J221">
            <v>0</v>
          </cell>
          <cell r="O221"/>
          <cell r="P221"/>
          <cell r="Q221"/>
          <cell r="V221"/>
          <cell r="Y221">
            <v>0</v>
          </cell>
          <cell r="Z221">
            <v>0</v>
          </cell>
          <cell r="AL221"/>
          <cell r="AN221"/>
        </row>
        <row r="222">
          <cell r="E222">
            <v>104</v>
          </cell>
          <cell r="I222"/>
          <cell r="J222">
            <v>0</v>
          </cell>
          <cell r="O222"/>
          <cell r="P222"/>
          <cell r="Q222"/>
          <cell r="V222"/>
          <cell r="Y222">
            <v>0</v>
          </cell>
          <cell r="Z222">
            <v>0</v>
          </cell>
          <cell r="AL222"/>
          <cell r="AN222"/>
        </row>
        <row r="223">
          <cell r="E223">
            <v>105</v>
          </cell>
          <cell r="I223"/>
          <cell r="J223">
            <v>0</v>
          </cell>
          <cell r="O223"/>
          <cell r="P223"/>
          <cell r="Q223"/>
          <cell r="V223"/>
          <cell r="Y223">
            <v>0</v>
          </cell>
          <cell r="Z223">
            <v>0</v>
          </cell>
          <cell r="AL223"/>
          <cell r="AN223"/>
        </row>
        <row r="224">
          <cell r="E224">
            <v>106</v>
          </cell>
          <cell r="I224"/>
          <cell r="J224">
            <v>0</v>
          </cell>
          <cell r="O224"/>
          <cell r="P224"/>
          <cell r="Q224"/>
          <cell r="V224"/>
          <cell r="Y224">
            <v>0</v>
          </cell>
          <cell r="Z224">
            <v>0</v>
          </cell>
          <cell r="AL224"/>
          <cell r="AN224"/>
        </row>
        <row r="225">
          <cell r="E225">
            <v>107</v>
          </cell>
          <cell r="I225"/>
          <cell r="J225">
            <v>0</v>
          </cell>
          <cell r="O225"/>
          <cell r="P225"/>
          <cell r="Q225"/>
          <cell r="V225"/>
          <cell r="Y225">
            <v>0</v>
          </cell>
          <cell r="Z225">
            <v>0</v>
          </cell>
          <cell r="AL225"/>
          <cell r="AN225"/>
        </row>
        <row r="226">
          <cell r="E226">
            <v>108</v>
          </cell>
          <cell r="I226"/>
          <cell r="J226">
            <v>0</v>
          </cell>
          <cell r="O226"/>
          <cell r="P226"/>
          <cell r="Q226"/>
          <cell r="V226"/>
          <cell r="Y226">
            <v>0</v>
          </cell>
          <cell r="Z226">
            <v>0</v>
          </cell>
          <cell r="AL226"/>
          <cell r="AN226"/>
        </row>
        <row r="227">
          <cell r="E227">
            <v>109</v>
          </cell>
          <cell r="I227"/>
          <cell r="J227">
            <v>0</v>
          </cell>
          <cell r="O227"/>
          <cell r="P227"/>
          <cell r="Q227"/>
          <cell r="V227"/>
          <cell r="Y227">
            <v>0</v>
          </cell>
          <cell r="Z227">
            <v>0</v>
          </cell>
          <cell r="AL227"/>
          <cell r="AN227"/>
        </row>
        <row r="228">
          <cell r="E228">
            <v>110</v>
          </cell>
          <cell r="I228"/>
          <cell r="J228">
            <v>0</v>
          </cell>
          <cell r="O228"/>
          <cell r="P228"/>
          <cell r="Q228"/>
          <cell r="V228"/>
          <cell r="Y228">
            <v>0</v>
          </cell>
          <cell r="Z228">
            <v>0</v>
          </cell>
          <cell r="AL228"/>
          <cell r="AN228"/>
        </row>
        <row r="229">
          <cell r="E229">
            <v>111</v>
          </cell>
          <cell r="I229"/>
          <cell r="J229">
            <v>0</v>
          </cell>
          <cell r="O229"/>
          <cell r="P229"/>
          <cell r="Q229"/>
          <cell r="V229"/>
          <cell r="Y229">
            <v>0</v>
          </cell>
          <cell r="Z229">
            <v>0</v>
          </cell>
          <cell r="AL229"/>
          <cell r="AN229"/>
        </row>
        <row r="230">
          <cell r="E230">
            <v>112</v>
          </cell>
          <cell r="I230"/>
          <cell r="J230">
            <v>0</v>
          </cell>
          <cell r="O230"/>
          <cell r="P230"/>
          <cell r="Q230"/>
          <cell r="V230"/>
          <cell r="Y230">
            <v>0</v>
          </cell>
          <cell r="Z230">
            <v>0</v>
          </cell>
          <cell r="AL230"/>
          <cell r="AN230"/>
        </row>
        <row r="231">
          <cell r="E231">
            <v>113</v>
          </cell>
          <cell r="I231"/>
          <cell r="J231">
            <v>0</v>
          </cell>
          <cell r="O231"/>
          <cell r="P231"/>
          <cell r="Q231"/>
          <cell r="V231"/>
          <cell r="Y231">
            <v>0</v>
          </cell>
          <cell r="Z231">
            <v>0</v>
          </cell>
          <cell r="AL231"/>
          <cell r="AN231"/>
        </row>
        <row r="232">
          <cell r="E232">
            <v>114</v>
          </cell>
          <cell r="I232"/>
          <cell r="J232">
            <v>0</v>
          </cell>
          <cell r="O232"/>
          <cell r="P232"/>
          <cell r="Q232"/>
          <cell r="V232"/>
          <cell r="Y232">
            <v>0</v>
          </cell>
          <cell r="Z232">
            <v>0</v>
          </cell>
          <cell r="AL232"/>
          <cell r="AN232"/>
        </row>
        <row r="233">
          <cell r="E233">
            <v>115</v>
          </cell>
          <cell r="I233"/>
          <cell r="J233">
            <v>0</v>
          </cell>
          <cell r="O233"/>
          <cell r="P233"/>
          <cell r="Q233"/>
          <cell r="V233"/>
          <cell r="Y233">
            <v>0</v>
          </cell>
          <cell r="Z233">
            <v>0</v>
          </cell>
          <cell r="AL233"/>
          <cell r="AN233"/>
        </row>
        <row r="234">
          <cell r="E234">
            <v>116</v>
          </cell>
          <cell r="I234"/>
          <cell r="J234">
            <v>0</v>
          </cell>
          <cell r="O234"/>
          <cell r="P234"/>
          <cell r="Q234"/>
          <cell r="V234"/>
          <cell r="Y234">
            <v>0</v>
          </cell>
          <cell r="Z234">
            <v>0</v>
          </cell>
          <cell r="AL234"/>
          <cell r="AN234"/>
        </row>
        <row r="235">
          <cell r="E235">
            <v>117</v>
          </cell>
          <cell r="I235"/>
          <cell r="J235">
            <v>0</v>
          </cell>
          <cell r="O235"/>
          <cell r="P235"/>
          <cell r="Q235"/>
          <cell r="V235"/>
          <cell r="Y235">
            <v>0</v>
          </cell>
          <cell r="Z235">
            <v>0</v>
          </cell>
          <cell r="AL235"/>
          <cell r="AN235"/>
        </row>
        <row r="236">
          <cell r="E236">
            <v>118</v>
          </cell>
          <cell r="I236"/>
          <cell r="J236">
            <v>0</v>
          </cell>
          <cell r="O236"/>
          <cell r="P236"/>
          <cell r="Q236"/>
          <cell r="V236"/>
          <cell r="Y236">
            <v>0</v>
          </cell>
          <cell r="Z236">
            <v>0</v>
          </cell>
          <cell r="AL236"/>
          <cell r="AN236"/>
        </row>
        <row r="237">
          <cell r="E237">
            <v>119</v>
          </cell>
          <cell r="I237"/>
          <cell r="J237">
            <v>0</v>
          </cell>
          <cell r="O237"/>
          <cell r="P237"/>
          <cell r="Q237"/>
          <cell r="V237"/>
          <cell r="Y237">
            <v>0</v>
          </cell>
          <cell r="Z237">
            <v>0</v>
          </cell>
          <cell r="AL237"/>
          <cell r="AN237"/>
        </row>
        <row r="238">
          <cell r="E238">
            <v>120</v>
          </cell>
          <cell r="I238"/>
          <cell r="J238">
            <v>0</v>
          </cell>
          <cell r="O238"/>
          <cell r="P238"/>
          <cell r="Q238"/>
          <cell r="V238"/>
          <cell r="Y238">
            <v>0</v>
          </cell>
          <cell r="Z238">
            <v>0</v>
          </cell>
          <cell r="AL238"/>
          <cell r="AN238"/>
        </row>
        <row r="239">
          <cell r="E239">
            <v>121</v>
          </cell>
          <cell r="I239"/>
          <cell r="J239">
            <v>0</v>
          </cell>
          <cell r="O239"/>
          <cell r="P239"/>
          <cell r="Q239"/>
          <cell r="V239"/>
          <cell r="Y239">
            <v>0</v>
          </cell>
          <cell r="Z239">
            <v>0</v>
          </cell>
          <cell r="AL239"/>
          <cell r="AN239"/>
        </row>
        <row r="240">
          <cell r="E240">
            <v>122</v>
          </cell>
          <cell r="I240"/>
          <cell r="J240">
            <v>0</v>
          </cell>
          <cell r="O240"/>
          <cell r="P240"/>
          <cell r="Q240"/>
          <cell r="V240"/>
          <cell r="Y240">
            <v>0</v>
          </cell>
          <cell r="Z240">
            <v>0</v>
          </cell>
          <cell r="AL240"/>
          <cell r="AN240"/>
        </row>
        <row r="241">
          <cell r="E241">
            <v>123</v>
          </cell>
          <cell r="I241"/>
          <cell r="J241">
            <v>0</v>
          </cell>
          <cell r="O241"/>
          <cell r="P241"/>
          <cell r="Q241"/>
          <cell r="V241"/>
          <cell r="Y241">
            <v>0</v>
          </cell>
          <cell r="Z241">
            <v>0</v>
          </cell>
          <cell r="AL241"/>
          <cell r="AN241"/>
        </row>
        <row r="242">
          <cell r="E242">
            <v>124</v>
          </cell>
          <cell r="I242"/>
          <cell r="J242">
            <v>0</v>
          </cell>
          <cell r="O242"/>
          <cell r="P242"/>
          <cell r="Q242"/>
          <cell r="V242"/>
          <cell r="Y242">
            <v>0</v>
          </cell>
          <cell r="Z242">
            <v>0</v>
          </cell>
          <cell r="AL242"/>
          <cell r="AN242"/>
        </row>
        <row r="243">
          <cell r="E243">
            <v>125</v>
          </cell>
          <cell r="I243"/>
          <cell r="J243">
            <v>0</v>
          </cell>
          <cell r="O243"/>
          <cell r="P243"/>
          <cell r="Q243"/>
          <cell r="V243"/>
          <cell r="Y243">
            <v>0</v>
          </cell>
          <cell r="Z243">
            <v>0</v>
          </cell>
          <cell r="AL243"/>
          <cell r="AN243"/>
        </row>
        <row r="244">
          <cell r="E244">
            <v>126</v>
          </cell>
          <cell r="I244"/>
          <cell r="J244">
            <v>0</v>
          </cell>
          <cell r="O244"/>
          <cell r="P244"/>
          <cell r="Q244"/>
          <cell r="V244"/>
          <cell r="Y244">
            <v>0</v>
          </cell>
          <cell r="Z244">
            <v>0</v>
          </cell>
          <cell r="AL244"/>
          <cell r="AN244"/>
        </row>
        <row r="245">
          <cell r="E245">
            <v>127</v>
          </cell>
          <cell r="I245"/>
          <cell r="J245">
            <v>0</v>
          </cell>
          <cell r="O245"/>
          <cell r="P245"/>
          <cell r="Q245"/>
          <cell r="V245"/>
          <cell r="Y245">
            <v>0</v>
          </cell>
          <cell r="Z245">
            <v>0</v>
          </cell>
          <cell r="AL245"/>
          <cell r="AN245"/>
        </row>
        <row r="246">
          <cell r="E246">
            <v>128</v>
          </cell>
          <cell r="I246"/>
          <cell r="J246">
            <v>0</v>
          </cell>
          <cell r="O246"/>
          <cell r="P246"/>
          <cell r="Q246"/>
          <cell r="V246"/>
          <cell r="Y246">
            <v>0</v>
          </cell>
          <cell r="Z246">
            <v>0</v>
          </cell>
          <cell r="AL246"/>
          <cell r="AN246"/>
        </row>
        <row r="247">
          <cell r="E247">
            <v>129</v>
          </cell>
          <cell r="I247"/>
          <cell r="J247">
            <v>0</v>
          </cell>
          <cell r="O247"/>
          <cell r="P247"/>
          <cell r="Q247"/>
          <cell r="V247"/>
          <cell r="Y247">
            <v>0</v>
          </cell>
          <cell r="Z247">
            <v>0</v>
          </cell>
          <cell r="AL247"/>
          <cell r="AN247"/>
        </row>
        <row r="248">
          <cell r="E248">
            <v>130</v>
          </cell>
          <cell r="I248"/>
          <cell r="J248">
            <v>0</v>
          </cell>
          <cell r="O248"/>
          <cell r="P248"/>
          <cell r="Q248"/>
          <cell r="V248"/>
          <cell r="Y248">
            <v>0</v>
          </cell>
          <cell r="Z248">
            <v>0</v>
          </cell>
          <cell r="AL248"/>
          <cell r="AN248"/>
        </row>
        <row r="249">
          <cell r="E249">
            <v>131</v>
          </cell>
          <cell r="I249"/>
          <cell r="J249">
            <v>0</v>
          </cell>
          <cell r="O249"/>
          <cell r="P249"/>
          <cell r="Q249"/>
          <cell r="V249"/>
          <cell r="Y249">
            <v>0</v>
          </cell>
          <cell r="Z249">
            <v>0</v>
          </cell>
          <cell r="AL249"/>
          <cell r="AN249"/>
        </row>
        <row r="250">
          <cell r="E250">
            <v>132</v>
          </cell>
          <cell r="I250"/>
          <cell r="J250">
            <v>0</v>
          </cell>
          <cell r="O250"/>
          <cell r="P250"/>
          <cell r="Q250"/>
          <cell r="V250"/>
          <cell r="Y250">
            <v>0</v>
          </cell>
          <cell r="Z250">
            <v>0</v>
          </cell>
          <cell r="AL250"/>
          <cell r="AN250"/>
        </row>
        <row r="251">
          <cell r="E251">
            <v>133</v>
          </cell>
          <cell r="I251"/>
          <cell r="J251">
            <v>0</v>
          </cell>
          <cell r="O251"/>
          <cell r="P251"/>
          <cell r="Q251"/>
          <cell r="V251"/>
          <cell r="Y251">
            <v>0</v>
          </cell>
          <cell r="Z251">
            <v>0</v>
          </cell>
          <cell r="AL251"/>
          <cell r="AN251"/>
        </row>
        <row r="252">
          <cell r="E252">
            <v>134</v>
          </cell>
          <cell r="I252"/>
          <cell r="J252">
            <v>0</v>
          </cell>
          <cell r="O252"/>
          <cell r="P252"/>
          <cell r="Q252"/>
          <cell r="V252"/>
          <cell r="Y252">
            <v>0</v>
          </cell>
          <cell r="Z252">
            <v>0</v>
          </cell>
          <cell r="AL252"/>
          <cell r="AN252"/>
        </row>
        <row r="253">
          <cell r="E253">
            <v>135</v>
          </cell>
          <cell r="I253"/>
          <cell r="J253">
            <v>0</v>
          </cell>
          <cell r="O253"/>
          <cell r="P253"/>
          <cell r="Q253"/>
          <cell r="V253"/>
          <cell r="Y253">
            <v>0</v>
          </cell>
          <cell r="Z253">
            <v>0</v>
          </cell>
          <cell r="AL253"/>
          <cell r="AN253"/>
        </row>
        <row r="254">
          <cell r="E254">
            <v>136</v>
          </cell>
          <cell r="I254"/>
          <cell r="J254">
            <v>0</v>
          </cell>
          <cell r="O254"/>
          <cell r="P254"/>
          <cell r="Q254"/>
          <cell r="V254"/>
          <cell r="Y254">
            <v>0</v>
          </cell>
          <cell r="Z254">
            <v>0</v>
          </cell>
          <cell r="AL254"/>
          <cell r="AN254"/>
        </row>
        <row r="255">
          <cell r="E255">
            <v>137</v>
          </cell>
          <cell r="I255"/>
          <cell r="J255">
            <v>0</v>
          </cell>
          <cell r="O255"/>
          <cell r="P255"/>
          <cell r="Q255"/>
          <cell r="V255"/>
          <cell r="Y255">
            <v>0</v>
          </cell>
          <cell r="Z255">
            <v>0</v>
          </cell>
          <cell r="AL255"/>
          <cell r="AN255"/>
        </row>
        <row r="256">
          <cell r="E256">
            <v>138</v>
          </cell>
          <cell r="I256"/>
          <cell r="J256">
            <v>0</v>
          </cell>
          <cell r="O256"/>
          <cell r="P256"/>
          <cell r="Q256"/>
          <cell r="V256"/>
          <cell r="Y256">
            <v>0</v>
          </cell>
          <cell r="Z256">
            <v>0</v>
          </cell>
          <cell r="AL256"/>
          <cell r="AN256"/>
        </row>
        <row r="257">
          <cell r="E257">
            <v>139</v>
          </cell>
          <cell r="I257"/>
          <cell r="J257">
            <v>0</v>
          </cell>
          <cell r="O257"/>
          <cell r="P257"/>
          <cell r="Q257"/>
          <cell r="V257"/>
          <cell r="Y257">
            <v>0</v>
          </cell>
          <cell r="Z257">
            <v>0</v>
          </cell>
          <cell r="AL257"/>
          <cell r="AN257"/>
        </row>
        <row r="258">
          <cell r="E258">
            <v>140</v>
          </cell>
          <cell r="I258"/>
          <cell r="J258">
            <v>0</v>
          </cell>
          <cell r="O258"/>
          <cell r="P258"/>
          <cell r="Q258"/>
          <cell r="V258"/>
          <cell r="Y258">
            <v>0</v>
          </cell>
          <cell r="Z258">
            <v>0</v>
          </cell>
          <cell r="AL258"/>
          <cell r="AN258"/>
        </row>
        <row r="259">
          <cell r="E259">
            <v>141</v>
          </cell>
          <cell r="I259"/>
          <cell r="J259">
            <v>0</v>
          </cell>
          <cell r="O259"/>
          <cell r="P259"/>
          <cell r="Q259"/>
          <cell r="V259"/>
          <cell r="Y259">
            <v>0</v>
          </cell>
          <cell r="Z259">
            <v>0</v>
          </cell>
          <cell r="AL259"/>
          <cell r="AN259"/>
        </row>
        <row r="260">
          <cell r="E260">
            <v>142</v>
          </cell>
          <cell r="I260"/>
          <cell r="J260">
            <v>0</v>
          </cell>
          <cell r="O260"/>
          <cell r="P260"/>
          <cell r="Q260"/>
          <cell r="V260"/>
          <cell r="Y260">
            <v>0</v>
          </cell>
          <cell r="Z260">
            <v>0</v>
          </cell>
          <cell r="AL260"/>
          <cell r="AN260"/>
        </row>
        <row r="261">
          <cell r="E261">
            <v>143</v>
          </cell>
          <cell r="I261"/>
          <cell r="J261">
            <v>0</v>
          </cell>
          <cell r="O261"/>
          <cell r="P261"/>
          <cell r="Q261"/>
          <cell r="V261"/>
          <cell r="Y261">
            <v>0</v>
          </cell>
          <cell r="Z261">
            <v>0</v>
          </cell>
          <cell r="AL261"/>
          <cell r="AN261"/>
        </row>
        <row r="262">
          <cell r="E262">
            <v>144</v>
          </cell>
          <cell r="I262"/>
          <cell r="J262">
            <v>0</v>
          </cell>
          <cell r="O262"/>
          <cell r="P262"/>
          <cell r="Q262"/>
          <cell r="V262"/>
          <cell r="Y262">
            <v>0</v>
          </cell>
          <cell r="Z262">
            <v>0</v>
          </cell>
          <cell r="AL262"/>
          <cell r="AN262"/>
        </row>
        <row r="263">
          <cell r="E263">
            <v>145</v>
          </cell>
          <cell r="I263"/>
          <cell r="J263">
            <v>0</v>
          </cell>
          <cell r="O263"/>
          <cell r="P263"/>
          <cell r="Q263"/>
          <cell r="V263"/>
          <cell r="Y263">
            <v>0</v>
          </cell>
          <cell r="Z263">
            <v>0</v>
          </cell>
          <cell r="AL263"/>
          <cell r="AN263"/>
        </row>
        <row r="264">
          <cell r="E264">
            <v>146</v>
          </cell>
          <cell r="I264"/>
          <cell r="J264">
            <v>0</v>
          </cell>
          <cell r="O264"/>
          <cell r="P264"/>
          <cell r="Q264"/>
          <cell r="V264"/>
          <cell r="Y264">
            <v>0</v>
          </cell>
          <cell r="Z264">
            <v>0</v>
          </cell>
          <cell r="AL264"/>
          <cell r="AN264"/>
        </row>
        <row r="265">
          <cell r="E265">
            <v>147</v>
          </cell>
          <cell r="I265"/>
          <cell r="J265">
            <v>0</v>
          </cell>
          <cell r="O265"/>
          <cell r="P265"/>
          <cell r="Q265"/>
          <cell r="V265"/>
          <cell r="Y265">
            <v>0</v>
          </cell>
          <cell r="Z265">
            <v>0</v>
          </cell>
          <cell r="AL265"/>
          <cell r="AN265"/>
        </row>
        <row r="266">
          <cell r="E266">
            <v>148</v>
          </cell>
          <cell r="I266"/>
          <cell r="J266">
            <v>0</v>
          </cell>
          <cell r="O266"/>
          <cell r="P266"/>
          <cell r="Q266"/>
          <cell r="V266"/>
          <cell r="Y266">
            <v>0</v>
          </cell>
          <cell r="Z266">
            <v>0</v>
          </cell>
          <cell r="AL266"/>
          <cell r="AN266"/>
        </row>
        <row r="267">
          <cell r="E267">
            <v>149</v>
          </cell>
          <cell r="I267"/>
          <cell r="J267">
            <v>0</v>
          </cell>
          <cell r="O267"/>
          <cell r="P267"/>
          <cell r="Q267"/>
          <cell r="V267"/>
          <cell r="Y267">
            <v>0</v>
          </cell>
          <cell r="Z267">
            <v>0</v>
          </cell>
          <cell r="AL267"/>
          <cell r="AN267"/>
        </row>
        <row r="268">
          <cell r="E268">
            <v>150</v>
          </cell>
          <cell r="I268"/>
          <cell r="J268">
            <v>0</v>
          </cell>
          <cell r="O268"/>
          <cell r="P268"/>
          <cell r="Q268"/>
          <cell r="V268"/>
          <cell r="Y268">
            <v>0</v>
          </cell>
          <cell r="Z268">
            <v>0</v>
          </cell>
          <cell r="AL268"/>
          <cell r="AN268"/>
        </row>
        <row r="269">
          <cell r="E269">
            <v>151</v>
          </cell>
          <cell r="I269"/>
          <cell r="J269">
            <v>0</v>
          </cell>
          <cell r="O269"/>
          <cell r="P269"/>
          <cell r="Q269"/>
          <cell r="V269"/>
          <cell r="Y269">
            <v>0</v>
          </cell>
          <cell r="Z269">
            <v>0</v>
          </cell>
          <cell r="AL269"/>
          <cell r="AN269"/>
        </row>
        <row r="270">
          <cell r="E270">
            <v>152</v>
          </cell>
          <cell r="I270"/>
          <cell r="J270">
            <v>0</v>
          </cell>
          <cell r="O270"/>
          <cell r="P270"/>
          <cell r="Q270"/>
          <cell r="V270"/>
          <cell r="Y270">
            <v>0</v>
          </cell>
          <cell r="Z270">
            <v>0</v>
          </cell>
          <cell r="AL270"/>
          <cell r="AN270"/>
        </row>
        <row r="271">
          <cell r="E271">
            <v>153</v>
          </cell>
          <cell r="I271"/>
          <cell r="J271">
            <v>0</v>
          </cell>
          <cell r="O271"/>
          <cell r="P271"/>
          <cell r="Q271"/>
          <cell r="V271"/>
          <cell r="Y271">
            <v>0</v>
          </cell>
          <cell r="Z271">
            <v>0</v>
          </cell>
          <cell r="AL271"/>
          <cell r="AN271"/>
        </row>
        <row r="272">
          <cell r="E272">
            <v>154</v>
          </cell>
          <cell r="I272"/>
          <cell r="J272">
            <v>0</v>
          </cell>
          <cell r="O272"/>
          <cell r="P272"/>
          <cell r="Q272"/>
          <cell r="V272"/>
          <cell r="Y272">
            <v>0</v>
          </cell>
          <cell r="Z272">
            <v>0</v>
          </cell>
          <cell r="AL272"/>
          <cell r="AN272"/>
        </row>
        <row r="273">
          <cell r="E273">
            <v>155</v>
          </cell>
          <cell r="I273"/>
          <cell r="J273">
            <v>0</v>
          </cell>
          <cell r="O273"/>
          <cell r="P273"/>
          <cell r="Q273"/>
          <cell r="V273"/>
          <cell r="Y273">
            <v>0</v>
          </cell>
          <cell r="Z273">
            <v>0</v>
          </cell>
          <cell r="AL273"/>
          <cell r="AN273"/>
        </row>
        <row r="274">
          <cell r="E274">
            <v>156</v>
          </cell>
          <cell r="I274"/>
          <cell r="J274">
            <v>0</v>
          </cell>
          <cell r="O274"/>
          <cell r="P274"/>
          <cell r="Q274"/>
          <cell r="V274"/>
          <cell r="Y274">
            <v>0</v>
          </cell>
          <cell r="Z274">
            <v>0</v>
          </cell>
          <cell r="AL274"/>
          <cell r="AN274"/>
        </row>
        <row r="275">
          <cell r="E275">
            <v>157</v>
          </cell>
          <cell r="I275"/>
          <cell r="J275">
            <v>0</v>
          </cell>
          <cell r="O275"/>
          <cell r="P275"/>
          <cell r="Q275"/>
          <cell r="V275"/>
          <cell r="Y275">
            <v>0</v>
          </cell>
          <cell r="Z275">
            <v>0</v>
          </cell>
          <cell r="AL275"/>
          <cell r="AN275"/>
        </row>
        <row r="276">
          <cell r="E276">
            <v>158</v>
          </cell>
          <cell r="I276"/>
          <cell r="J276">
            <v>0</v>
          </cell>
          <cell r="O276"/>
          <cell r="P276"/>
          <cell r="Q276"/>
          <cell r="V276"/>
          <cell r="Y276">
            <v>0</v>
          </cell>
          <cell r="Z276">
            <v>0</v>
          </cell>
          <cell r="AL276"/>
          <cell r="AN276"/>
        </row>
        <row r="277">
          <cell r="E277">
            <v>159</v>
          </cell>
          <cell r="I277"/>
          <cell r="J277">
            <v>0</v>
          </cell>
          <cell r="O277"/>
          <cell r="P277"/>
          <cell r="Q277"/>
          <cell r="V277"/>
          <cell r="Y277">
            <v>0</v>
          </cell>
          <cell r="Z277">
            <v>0</v>
          </cell>
          <cell r="AL277"/>
          <cell r="AN277"/>
        </row>
        <row r="278">
          <cell r="E278">
            <v>160</v>
          </cell>
          <cell r="I278"/>
          <cell r="J278">
            <v>0</v>
          </cell>
          <cell r="O278"/>
          <cell r="P278"/>
          <cell r="Q278"/>
          <cell r="V278"/>
          <cell r="Y278">
            <v>0</v>
          </cell>
          <cell r="Z278">
            <v>0</v>
          </cell>
          <cell r="AL278"/>
          <cell r="AN278"/>
        </row>
        <row r="279">
          <cell r="E279">
            <v>161</v>
          </cell>
          <cell r="I279"/>
          <cell r="J279">
            <v>0</v>
          </cell>
          <cell r="O279"/>
          <cell r="P279"/>
          <cell r="Q279"/>
          <cell r="V279"/>
          <cell r="Y279">
            <v>0</v>
          </cell>
          <cell r="Z279">
            <v>0</v>
          </cell>
          <cell r="AL279"/>
          <cell r="AN279"/>
        </row>
        <row r="280">
          <cell r="E280">
            <v>162</v>
          </cell>
          <cell r="I280"/>
          <cell r="J280">
            <v>0</v>
          </cell>
          <cell r="O280"/>
          <cell r="P280"/>
          <cell r="Q280"/>
          <cell r="V280"/>
          <cell r="Y280">
            <v>0</v>
          </cell>
          <cell r="Z280">
            <v>0</v>
          </cell>
          <cell r="AL280"/>
          <cell r="AN280"/>
        </row>
        <row r="281">
          <cell r="E281">
            <v>163</v>
          </cell>
          <cell r="I281"/>
          <cell r="J281">
            <v>0</v>
          </cell>
          <cell r="O281"/>
          <cell r="P281"/>
          <cell r="Q281"/>
          <cell r="V281"/>
          <cell r="Y281">
            <v>0</v>
          </cell>
          <cell r="Z281">
            <v>0</v>
          </cell>
          <cell r="AL281"/>
          <cell r="AN281"/>
        </row>
        <row r="282">
          <cell r="E282">
            <v>164</v>
          </cell>
          <cell r="I282"/>
          <cell r="J282">
            <v>0</v>
          </cell>
          <cell r="O282"/>
          <cell r="P282"/>
          <cell r="Q282"/>
          <cell r="V282"/>
          <cell r="Y282">
            <v>0</v>
          </cell>
          <cell r="Z282">
            <v>0</v>
          </cell>
          <cell r="AL282"/>
          <cell r="AN282"/>
        </row>
        <row r="283">
          <cell r="E283">
            <v>165</v>
          </cell>
          <cell r="I283"/>
          <cell r="J283">
            <v>0</v>
          </cell>
          <cell r="O283"/>
          <cell r="P283"/>
          <cell r="Q283"/>
          <cell r="V283"/>
          <cell r="Y283">
            <v>0</v>
          </cell>
          <cell r="Z283">
            <v>0</v>
          </cell>
          <cell r="AL283"/>
          <cell r="AN283"/>
        </row>
        <row r="284">
          <cell r="E284">
            <v>166</v>
          </cell>
          <cell r="I284"/>
          <cell r="J284">
            <v>0</v>
          </cell>
          <cell r="O284"/>
          <cell r="P284"/>
          <cell r="Q284"/>
          <cell r="V284"/>
          <cell r="Y284">
            <v>0</v>
          </cell>
          <cell r="Z284">
            <v>0</v>
          </cell>
          <cell r="AL284"/>
          <cell r="AN284"/>
        </row>
        <row r="285">
          <cell r="E285">
            <v>167</v>
          </cell>
          <cell r="I285"/>
          <cell r="J285">
            <v>0</v>
          </cell>
          <cell r="O285"/>
          <cell r="P285"/>
          <cell r="Q285"/>
          <cell r="V285"/>
          <cell r="Y285">
            <v>0</v>
          </cell>
          <cell r="Z285">
            <v>0</v>
          </cell>
          <cell r="AL285"/>
          <cell r="AN285"/>
        </row>
        <row r="286">
          <cell r="E286">
            <v>168</v>
          </cell>
          <cell r="I286"/>
          <cell r="J286">
            <v>0</v>
          </cell>
          <cell r="O286"/>
          <cell r="P286"/>
          <cell r="Q286"/>
          <cell r="V286"/>
          <cell r="Y286">
            <v>0</v>
          </cell>
          <cell r="Z286">
            <v>0</v>
          </cell>
          <cell r="AL286"/>
          <cell r="AN286"/>
        </row>
        <row r="287">
          <cell r="E287">
            <v>169</v>
          </cell>
          <cell r="I287"/>
          <cell r="J287">
            <v>0</v>
          </cell>
          <cell r="O287"/>
          <cell r="P287"/>
          <cell r="Q287"/>
          <cell r="V287"/>
          <cell r="Y287">
            <v>0</v>
          </cell>
          <cell r="Z287">
            <v>0</v>
          </cell>
          <cell r="AL287"/>
          <cell r="AN287"/>
        </row>
        <row r="288">
          <cell r="E288">
            <v>170</v>
          </cell>
          <cell r="I288"/>
          <cell r="J288">
            <v>0</v>
          </cell>
          <cell r="O288"/>
          <cell r="P288"/>
          <cell r="Q288"/>
          <cell r="V288"/>
          <cell r="Y288">
            <v>0</v>
          </cell>
          <cell r="Z288">
            <v>0</v>
          </cell>
          <cell r="AL288"/>
          <cell r="AN288"/>
        </row>
        <row r="289">
          <cell r="E289">
            <v>171</v>
          </cell>
          <cell r="I289"/>
          <cell r="J289">
            <v>0</v>
          </cell>
          <cell r="O289"/>
          <cell r="P289"/>
          <cell r="Q289"/>
          <cell r="V289"/>
          <cell r="Y289">
            <v>0</v>
          </cell>
          <cell r="Z289">
            <v>0</v>
          </cell>
          <cell r="AL289"/>
          <cell r="AN289"/>
        </row>
        <row r="290">
          <cell r="E290">
            <v>172</v>
          </cell>
          <cell r="I290"/>
          <cell r="J290">
            <v>0</v>
          </cell>
          <cell r="O290"/>
          <cell r="P290"/>
          <cell r="Q290"/>
          <cell r="V290"/>
          <cell r="Y290">
            <v>0</v>
          </cell>
          <cell r="Z290">
            <v>0</v>
          </cell>
          <cell r="AL290"/>
          <cell r="AN290"/>
        </row>
        <row r="291">
          <cell r="E291">
            <v>173</v>
          </cell>
          <cell r="I291"/>
          <cell r="J291">
            <v>0</v>
          </cell>
          <cell r="O291"/>
          <cell r="P291"/>
          <cell r="Q291"/>
          <cell r="V291"/>
          <cell r="Y291">
            <v>0</v>
          </cell>
          <cell r="Z291">
            <v>0</v>
          </cell>
          <cell r="AL291"/>
          <cell r="AN291"/>
        </row>
        <row r="292">
          <cell r="E292">
            <v>174</v>
          </cell>
          <cell r="I292"/>
          <cell r="J292">
            <v>0</v>
          </cell>
          <cell r="O292"/>
          <cell r="P292"/>
          <cell r="Q292"/>
          <cell r="V292"/>
          <cell r="Y292">
            <v>0</v>
          </cell>
          <cell r="Z292">
            <v>0</v>
          </cell>
          <cell r="AL292"/>
          <cell r="AN292"/>
        </row>
        <row r="293">
          <cell r="E293">
            <v>175</v>
          </cell>
          <cell r="I293"/>
          <cell r="J293">
            <v>0</v>
          </cell>
          <cell r="O293"/>
          <cell r="P293"/>
          <cell r="Q293"/>
          <cell r="V293"/>
          <cell r="Y293">
            <v>0</v>
          </cell>
          <cell r="Z293">
            <v>0</v>
          </cell>
          <cell r="AL293"/>
          <cell r="AN293"/>
        </row>
        <row r="294">
          <cell r="E294">
            <v>176</v>
          </cell>
          <cell r="I294"/>
          <cell r="J294">
            <v>0</v>
          </cell>
          <cell r="O294"/>
          <cell r="P294"/>
          <cell r="Q294"/>
          <cell r="V294"/>
          <cell r="Y294">
            <v>0</v>
          </cell>
          <cell r="Z294">
            <v>0</v>
          </cell>
          <cell r="AL294"/>
          <cell r="AN294"/>
        </row>
        <row r="295">
          <cell r="E295">
            <v>177</v>
          </cell>
          <cell r="I295"/>
          <cell r="J295">
            <v>0</v>
          </cell>
          <cell r="O295"/>
          <cell r="P295"/>
          <cell r="Q295"/>
          <cell r="V295"/>
          <cell r="Y295">
            <v>0</v>
          </cell>
          <cell r="Z295">
            <v>0</v>
          </cell>
          <cell r="AL295"/>
          <cell r="AN295"/>
        </row>
        <row r="296">
          <cell r="E296">
            <v>178</v>
          </cell>
          <cell r="I296"/>
          <cell r="J296">
            <v>0</v>
          </cell>
          <cell r="O296"/>
          <cell r="P296"/>
          <cell r="Q296"/>
          <cell r="V296"/>
          <cell r="Y296">
            <v>0</v>
          </cell>
          <cell r="Z296">
            <v>0</v>
          </cell>
          <cell r="AL296"/>
          <cell r="AN296"/>
        </row>
        <row r="297">
          <cell r="E297">
            <v>179</v>
          </cell>
          <cell r="I297"/>
          <cell r="J297">
            <v>0</v>
          </cell>
          <cell r="O297"/>
          <cell r="P297"/>
          <cell r="Q297"/>
          <cell r="V297"/>
          <cell r="Y297">
            <v>0</v>
          </cell>
          <cell r="Z297">
            <v>0</v>
          </cell>
          <cell r="AL297"/>
          <cell r="AN297"/>
        </row>
        <row r="298">
          <cell r="E298">
            <v>180</v>
          </cell>
          <cell r="I298"/>
          <cell r="J298">
            <v>0</v>
          </cell>
          <cell r="O298"/>
          <cell r="P298"/>
          <cell r="Q298"/>
          <cell r="V298"/>
          <cell r="Y298">
            <v>0</v>
          </cell>
          <cell r="Z298">
            <v>0</v>
          </cell>
          <cell r="AL298"/>
          <cell r="AN298"/>
        </row>
        <row r="299">
          <cell r="E299">
            <v>181</v>
          </cell>
          <cell r="I299"/>
          <cell r="J299">
            <v>0</v>
          </cell>
          <cell r="O299"/>
          <cell r="P299"/>
          <cell r="Q299"/>
          <cell r="V299"/>
          <cell r="Y299">
            <v>0</v>
          </cell>
          <cell r="Z299">
            <v>0</v>
          </cell>
          <cell r="AL299"/>
          <cell r="AN299"/>
        </row>
        <row r="300">
          <cell r="E300">
            <v>182</v>
          </cell>
          <cell r="I300"/>
          <cell r="J300">
            <v>0</v>
          </cell>
          <cell r="O300"/>
          <cell r="P300"/>
          <cell r="Q300"/>
          <cell r="V300"/>
          <cell r="Y300">
            <v>0</v>
          </cell>
          <cell r="Z300">
            <v>0</v>
          </cell>
          <cell r="AL300"/>
          <cell r="AN300"/>
        </row>
        <row r="301">
          <cell r="E301">
            <v>183</v>
          </cell>
          <cell r="I301"/>
          <cell r="J301">
            <v>0</v>
          </cell>
          <cell r="O301"/>
          <cell r="P301"/>
          <cell r="Q301"/>
          <cell r="V301"/>
          <cell r="Y301">
            <v>0</v>
          </cell>
          <cell r="Z301">
            <v>0</v>
          </cell>
          <cell r="AL301"/>
          <cell r="AN301"/>
        </row>
        <row r="302">
          <cell r="E302">
            <v>184</v>
          </cell>
          <cell r="I302"/>
          <cell r="J302">
            <v>0</v>
          </cell>
          <cell r="O302"/>
          <cell r="P302"/>
          <cell r="Q302"/>
          <cell r="V302"/>
          <cell r="Y302">
            <v>0</v>
          </cell>
          <cell r="Z302">
            <v>0</v>
          </cell>
          <cell r="AL302"/>
          <cell r="AN302"/>
        </row>
        <row r="303">
          <cell r="E303">
            <v>185</v>
          </cell>
          <cell r="I303"/>
          <cell r="J303">
            <v>0</v>
          </cell>
          <cell r="O303"/>
          <cell r="P303"/>
          <cell r="Q303"/>
          <cell r="V303"/>
          <cell r="Y303">
            <v>0</v>
          </cell>
          <cell r="Z303">
            <v>0</v>
          </cell>
          <cell r="AL303"/>
          <cell r="AN303"/>
        </row>
        <row r="304">
          <cell r="E304">
            <v>186</v>
          </cell>
          <cell r="I304"/>
          <cell r="J304">
            <v>0</v>
          </cell>
          <cell r="O304"/>
          <cell r="P304"/>
          <cell r="Q304"/>
          <cell r="V304"/>
          <cell r="Y304">
            <v>0</v>
          </cell>
          <cell r="Z304">
            <v>0</v>
          </cell>
          <cell r="AL304"/>
          <cell r="AN304"/>
        </row>
        <row r="305">
          <cell r="E305">
            <v>187</v>
          </cell>
          <cell r="I305"/>
          <cell r="J305">
            <v>0</v>
          </cell>
          <cell r="O305"/>
          <cell r="P305"/>
          <cell r="Q305"/>
          <cell r="V305"/>
          <cell r="Y305">
            <v>0</v>
          </cell>
          <cell r="Z305">
            <v>0</v>
          </cell>
          <cell r="AL305"/>
          <cell r="AN305"/>
        </row>
        <row r="306">
          <cell r="E306">
            <v>188</v>
          </cell>
          <cell r="I306"/>
          <cell r="J306">
            <v>0</v>
          </cell>
          <cell r="O306"/>
          <cell r="P306"/>
          <cell r="Q306"/>
          <cell r="V306"/>
          <cell r="Y306">
            <v>0</v>
          </cell>
          <cell r="Z306">
            <v>0</v>
          </cell>
          <cell r="AL306"/>
          <cell r="AN306"/>
        </row>
        <row r="307">
          <cell r="E307">
            <v>189</v>
          </cell>
          <cell r="I307"/>
          <cell r="J307">
            <v>0</v>
          </cell>
          <cell r="O307"/>
          <cell r="P307"/>
          <cell r="Q307"/>
          <cell r="V307"/>
          <cell r="Y307">
            <v>0</v>
          </cell>
          <cell r="Z307">
            <v>0</v>
          </cell>
          <cell r="AL307"/>
          <cell r="AN307"/>
        </row>
        <row r="308">
          <cell r="E308">
            <v>190</v>
          </cell>
          <cell r="I308"/>
          <cell r="J308">
            <v>0</v>
          </cell>
          <cell r="O308"/>
          <cell r="P308"/>
          <cell r="Q308"/>
          <cell r="V308"/>
          <cell r="Y308">
            <v>0</v>
          </cell>
          <cell r="Z308">
            <v>0</v>
          </cell>
          <cell r="AL308"/>
          <cell r="AN308"/>
        </row>
        <row r="309">
          <cell r="E309">
            <v>191</v>
          </cell>
          <cell r="I309"/>
          <cell r="J309">
            <v>0</v>
          </cell>
          <cell r="O309"/>
          <cell r="P309"/>
          <cell r="Q309"/>
          <cell r="V309"/>
          <cell r="Y309">
            <v>0</v>
          </cell>
          <cell r="Z309">
            <v>0</v>
          </cell>
          <cell r="AL309"/>
          <cell r="AN309"/>
        </row>
        <row r="310">
          <cell r="E310">
            <v>192</v>
          </cell>
          <cell r="I310"/>
          <cell r="J310">
            <v>0</v>
          </cell>
          <cell r="O310"/>
          <cell r="P310"/>
          <cell r="Q310"/>
          <cell r="V310"/>
          <cell r="Y310">
            <v>0</v>
          </cell>
          <cell r="Z310">
            <v>0</v>
          </cell>
          <cell r="AL310"/>
          <cell r="AN310"/>
        </row>
        <row r="311">
          <cell r="E311">
            <v>193</v>
          </cell>
          <cell r="I311"/>
          <cell r="J311">
            <v>0</v>
          </cell>
          <cell r="O311"/>
          <cell r="P311"/>
          <cell r="Q311"/>
          <cell r="V311"/>
          <cell r="Y311">
            <v>0</v>
          </cell>
          <cell r="Z311">
            <v>0</v>
          </cell>
          <cell r="AL311"/>
          <cell r="AN311"/>
        </row>
        <row r="312">
          <cell r="E312">
            <v>194</v>
          </cell>
          <cell r="I312"/>
          <cell r="J312">
            <v>0</v>
          </cell>
          <cell r="O312"/>
          <cell r="P312"/>
          <cell r="Q312"/>
          <cell r="V312"/>
          <cell r="Y312">
            <v>0</v>
          </cell>
          <cell r="Z312">
            <v>0</v>
          </cell>
          <cell r="AL312"/>
          <cell r="AN312"/>
        </row>
        <row r="313">
          <cell r="E313">
            <v>195</v>
          </cell>
          <cell r="I313"/>
          <cell r="J313">
            <v>0</v>
          </cell>
          <cell r="O313"/>
          <cell r="P313"/>
          <cell r="Q313"/>
          <cell r="V313"/>
          <cell r="Y313">
            <v>0</v>
          </cell>
          <cell r="Z313">
            <v>0</v>
          </cell>
          <cell r="AL313"/>
          <cell r="AN313"/>
        </row>
        <row r="314">
          <cell r="E314">
            <v>196</v>
          </cell>
          <cell r="I314"/>
          <cell r="J314">
            <v>0</v>
          </cell>
          <cell r="O314"/>
          <cell r="P314"/>
          <cell r="Q314"/>
          <cell r="V314"/>
          <cell r="Y314">
            <v>0</v>
          </cell>
          <cell r="Z314">
            <v>0</v>
          </cell>
          <cell r="AL314"/>
          <cell r="AN314"/>
        </row>
        <row r="315">
          <cell r="E315">
            <v>197</v>
          </cell>
          <cell r="I315"/>
          <cell r="J315">
            <v>0</v>
          </cell>
          <cell r="O315"/>
          <cell r="P315"/>
          <cell r="Q315"/>
          <cell r="V315"/>
          <cell r="Y315">
            <v>0</v>
          </cell>
          <cell r="Z315">
            <v>0</v>
          </cell>
          <cell r="AL315"/>
          <cell r="AN315"/>
        </row>
        <row r="316">
          <cell r="E316">
            <v>198</v>
          </cell>
          <cell r="I316"/>
          <cell r="J316">
            <v>0</v>
          </cell>
          <cell r="O316"/>
          <cell r="P316"/>
          <cell r="Q316"/>
          <cell r="V316"/>
          <cell r="Y316">
            <v>0</v>
          </cell>
          <cell r="Z316">
            <v>0</v>
          </cell>
          <cell r="AL316"/>
          <cell r="AN316"/>
        </row>
        <row r="317">
          <cell r="E317">
            <v>199</v>
          </cell>
          <cell r="I317"/>
          <cell r="J317">
            <v>0</v>
          </cell>
          <cell r="O317"/>
          <cell r="P317"/>
          <cell r="Q317"/>
          <cell r="V317"/>
          <cell r="Y317">
            <v>0</v>
          </cell>
          <cell r="Z317">
            <v>0</v>
          </cell>
          <cell r="AL317"/>
          <cell r="AN317"/>
        </row>
        <row r="318">
          <cell r="E318">
            <v>200</v>
          </cell>
          <cell r="I318"/>
          <cell r="J318">
            <v>0</v>
          </cell>
          <cell r="O318"/>
          <cell r="P318"/>
          <cell r="Q318"/>
          <cell r="V318"/>
          <cell r="Y318">
            <v>0</v>
          </cell>
          <cell r="Z318">
            <v>0</v>
          </cell>
          <cell r="AL318"/>
          <cell r="AN318"/>
        </row>
        <row r="321">
          <cell r="D321">
            <v>0</v>
          </cell>
          <cell r="L321">
            <v>0</v>
          </cell>
        </row>
      </sheetData>
      <sheetData sheetId="5" refreshError="1"/>
      <sheetData sheetId="6" refreshError="1"/>
      <sheetData sheetId="7" refreshError="1"/>
      <sheetData sheetId="8" refreshError="1">
        <row r="14">
          <cell r="AC14">
            <v>0</v>
          </cell>
          <cell r="AD14">
            <v>1</v>
          </cell>
          <cell r="AE14">
            <v>2</v>
          </cell>
          <cell r="AF14">
            <v>3</v>
          </cell>
          <cell r="AG14">
            <v>4</v>
          </cell>
          <cell r="AH14">
            <v>5</v>
          </cell>
          <cell r="AI14">
            <v>6</v>
          </cell>
          <cell r="AJ14">
            <v>7</v>
          </cell>
          <cell r="AK14">
            <v>8</v>
          </cell>
          <cell r="AL14">
            <v>9</v>
          </cell>
          <cell r="AM14">
            <v>10</v>
          </cell>
          <cell r="AN14">
            <v>11</v>
          </cell>
          <cell r="AO14">
            <v>12</v>
          </cell>
          <cell r="AP14">
            <v>13</v>
          </cell>
          <cell r="AQ14">
            <v>14</v>
          </cell>
          <cell r="AR14">
            <v>15</v>
          </cell>
          <cell r="AS14">
            <v>16</v>
          </cell>
          <cell r="AT14">
            <v>17</v>
          </cell>
          <cell r="AU14">
            <v>18</v>
          </cell>
          <cell r="AV14">
            <v>19</v>
          </cell>
          <cell r="AW14">
            <v>20</v>
          </cell>
          <cell r="AX14">
            <v>21</v>
          </cell>
          <cell r="AY14">
            <v>22</v>
          </cell>
          <cell r="AZ14">
            <v>23</v>
          </cell>
          <cell r="BA14">
            <v>24</v>
          </cell>
          <cell r="BB14">
            <v>25</v>
          </cell>
          <cell r="BC14">
            <v>26</v>
          </cell>
          <cell r="BD14">
            <v>27</v>
          </cell>
          <cell r="BE14">
            <v>28</v>
          </cell>
          <cell r="BF14">
            <v>29</v>
          </cell>
          <cell r="BG14">
            <v>30</v>
          </cell>
          <cell r="BH14">
            <v>31</v>
          </cell>
          <cell r="BI14">
            <v>32</v>
          </cell>
          <cell r="BJ14">
            <v>33</v>
          </cell>
          <cell r="BK14">
            <v>34</v>
          </cell>
          <cell r="BL14">
            <v>35</v>
          </cell>
          <cell r="BM14">
            <v>36</v>
          </cell>
          <cell r="BN14">
            <v>37</v>
          </cell>
          <cell r="BO14">
            <v>38</v>
          </cell>
          <cell r="BP14">
            <v>39</v>
          </cell>
          <cell r="BQ14">
            <v>40</v>
          </cell>
        </row>
        <row r="33">
          <cell r="I33" t="str">
            <v>NOI cap</v>
          </cell>
          <cell r="L33">
            <v>0</v>
          </cell>
          <cell r="M33">
            <v>6.2E-2</v>
          </cell>
          <cell r="N33">
            <v>1.4999999999999999E-2</v>
          </cell>
          <cell r="Q33">
            <v>1</v>
          </cell>
          <cell r="R33">
            <v>2</v>
          </cell>
        </row>
        <row r="53">
          <cell r="H53">
            <v>0</v>
          </cell>
        </row>
        <row r="54">
          <cell r="H54">
            <v>0</v>
          </cell>
        </row>
        <row r="55">
          <cell r="H55">
            <v>0</v>
          </cell>
        </row>
        <row r="56">
          <cell r="H56">
            <v>0</v>
          </cell>
        </row>
        <row r="57">
          <cell r="H57">
            <v>0</v>
          </cell>
        </row>
        <row r="58">
          <cell r="H58">
            <v>0</v>
          </cell>
        </row>
        <row r="59">
          <cell r="H59">
            <v>0</v>
          </cell>
        </row>
        <row r="60">
          <cell r="H60">
            <v>0</v>
          </cell>
        </row>
        <row r="61">
          <cell r="H61">
            <v>0</v>
          </cell>
        </row>
        <row r="62">
          <cell r="H62">
            <v>0</v>
          </cell>
        </row>
        <row r="63">
          <cell r="H63">
            <v>0</v>
          </cell>
        </row>
        <row r="64">
          <cell r="H64">
            <v>0</v>
          </cell>
        </row>
        <row r="65">
          <cell r="H65">
            <v>0</v>
          </cell>
        </row>
        <row r="66">
          <cell r="H66">
            <v>0</v>
          </cell>
        </row>
        <row r="67">
          <cell r="H67">
            <v>0</v>
          </cell>
        </row>
        <row r="68">
          <cell r="H68">
            <v>0</v>
          </cell>
        </row>
        <row r="69">
          <cell r="H69">
            <v>0</v>
          </cell>
        </row>
        <row r="70">
          <cell r="H70">
            <v>0</v>
          </cell>
        </row>
        <row r="71">
          <cell r="H71">
            <v>0</v>
          </cell>
        </row>
        <row r="72">
          <cell r="H72">
            <v>0</v>
          </cell>
        </row>
        <row r="73">
          <cell r="H73">
            <v>0</v>
          </cell>
        </row>
        <row r="74">
          <cell r="H74">
            <v>0</v>
          </cell>
        </row>
        <row r="75">
          <cell r="H75">
            <v>0</v>
          </cell>
        </row>
        <row r="76">
          <cell r="H76">
            <v>0</v>
          </cell>
        </row>
        <row r="77">
          <cell r="H77">
            <v>0</v>
          </cell>
        </row>
        <row r="78">
          <cell r="H78">
            <v>0</v>
          </cell>
        </row>
        <row r="79">
          <cell r="H79">
            <v>0</v>
          </cell>
        </row>
        <row r="80">
          <cell r="H80">
            <v>0</v>
          </cell>
        </row>
        <row r="81">
          <cell r="H81">
            <v>0</v>
          </cell>
        </row>
        <row r="82">
          <cell r="H82">
            <v>0</v>
          </cell>
        </row>
        <row r="83">
          <cell r="H83">
            <v>0</v>
          </cell>
        </row>
        <row r="84">
          <cell r="H84">
            <v>0</v>
          </cell>
        </row>
        <row r="85">
          <cell r="H85">
            <v>0</v>
          </cell>
        </row>
        <row r="86">
          <cell r="H86">
            <v>0</v>
          </cell>
        </row>
        <row r="87">
          <cell r="H87">
            <v>0</v>
          </cell>
        </row>
        <row r="88">
          <cell r="H88">
            <v>0</v>
          </cell>
        </row>
        <row r="89">
          <cell r="H89">
            <v>0</v>
          </cell>
        </row>
        <row r="90">
          <cell r="H90">
            <v>0</v>
          </cell>
        </row>
        <row r="91">
          <cell r="H91">
            <v>0</v>
          </cell>
        </row>
        <row r="92">
          <cell r="H92">
            <v>0</v>
          </cell>
        </row>
        <row r="93">
          <cell r="H93">
            <v>0</v>
          </cell>
        </row>
        <row r="94">
          <cell r="H94">
            <v>0</v>
          </cell>
        </row>
        <row r="95">
          <cell r="H95">
            <v>0</v>
          </cell>
        </row>
        <row r="96">
          <cell r="H96">
            <v>0</v>
          </cell>
        </row>
        <row r="97">
          <cell r="H97">
            <v>0</v>
          </cell>
        </row>
        <row r="98">
          <cell r="H98">
            <v>0</v>
          </cell>
        </row>
        <row r="99">
          <cell r="H99">
            <v>0</v>
          </cell>
        </row>
        <row r="100">
          <cell r="H100">
            <v>0</v>
          </cell>
        </row>
        <row r="101">
          <cell r="H101">
            <v>0</v>
          </cell>
        </row>
        <row r="102">
          <cell r="H102">
            <v>0</v>
          </cell>
        </row>
        <row r="103">
          <cell r="H103">
            <v>0</v>
          </cell>
        </row>
        <row r="104">
          <cell r="H104">
            <v>0</v>
          </cell>
        </row>
        <row r="105">
          <cell r="H105">
            <v>0</v>
          </cell>
        </row>
        <row r="106">
          <cell r="H106">
            <v>0</v>
          </cell>
        </row>
        <row r="107">
          <cell r="H107">
            <v>0</v>
          </cell>
        </row>
        <row r="108">
          <cell r="H108">
            <v>0</v>
          </cell>
        </row>
        <row r="109">
          <cell r="H109">
            <v>0</v>
          </cell>
        </row>
        <row r="110">
          <cell r="H110">
            <v>0</v>
          </cell>
        </row>
        <row r="111">
          <cell r="H111">
            <v>0</v>
          </cell>
        </row>
        <row r="112">
          <cell r="H112">
            <v>0</v>
          </cell>
        </row>
        <row r="113">
          <cell r="H113">
            <v>0</v>
          </cell>
        </row>
        <row r="114">
          <cell r="H114">
            <v>0</v>
          </cell>
        </row>
        <row r="115">
          <cell r="H115">
            <v>0</v>
          </cell>
        </row>
        <row r="116">
          <cell r="H116">
            <v>0</v>
          </cell>
        </row>
        <row r="117">
          <cell r="H117">
            <v>0</v>
          </cell>
        </row>
        <row r="118">
          <cell r="H118">
            <v>0</v>
          </cell>
        </row>
        <row r="119">
          <cell r="H119">
            <v>0</v>
          </cell>
        </row>
        <row r="120">
          <cell r="H120">
            <v>0</v>
          </cell>
        </row>
        <row r="121">
          <cell r="H121">
            <v>0</v>
          </cell>
        </row>
        <row r="122">
          <cell r="H122">
            <v>0</v>
          </cell>
        </row>
        <row r="123">
          <cell r="H123">
            <v>0</v>
          </cell>
        </row>
        <row r="124">
          <cell r="H124">
            <v>0</v>
          </cell>
        </row>
        <row r="125">
          <cell r="H125">
            <v>0</v>
          </cell>
        </row>
        <row r="126">
          <cell r="H126">
            <v>0</v>
          </cell>
        </row>
        <row r="127">
          <cell r="H127">
            <v>0</v>
          </cell>
        </row>
        <row r="128">
          <cell r="H128">
            <v>0</v>
          </cell>
        </row>
        <row r="129">
          <cell r="H129">
            <v>0</v>
          </cell>
        </row>
        <row r="130">
          <cell r="H130">
            <v>0</v>
          </cell>
        </row>
        <row r="131">
          <cell r="H131">
            <v>0</v>
          </cell>
        </row>
        <row r="132">
          <cell r="H132">
            <v>0</v>
          </cell>
        </row>
        <row r="133">
          <cell r="H133">
            <v>0</v>
          </cell>
        </row>
        <row r="134">
          <cell r="H134">
            <v>0</v>
          </cell>
        </row>
        <row r="135">
          <cell r="H135">
            <v>0</v>
          </cell>
        </row>
        <row r="136">
          <cell r="H136">
            <v>0</v>
          </cell>
        </row>
        <row r="137">
          <cell r="H137">
            <v>0</v>
          </cell>
        </row>
        <row r="138">
          <cell r="H138">
            <v>0</v>
          </cell>
        </row>
        <row r="139">
          <cell r="H139">
            <v>0</v>
          </cell>
        </row>
        <row r="140">
          <cell r="H140">
            <v>0</v>
          </cell>
        </row>
        <row r="141">
          <cell r="H141">
            <v>0</v>
          </cell>
        </row>
        <row r="142">
          <cell r="H142">
            <v>0</v>
          </cell>
        </row>
        <row r="143">
          <cell r="H143">
            <v>0</v>
          </cell>
        </row>
        <row r="144">
          <cell r="H144">
            <v>0</v>
          </cell>
        </row>
        <row r="145">
          <cell r="H145">
            <v>0</v>
          </cell>
        </row>
        <row r="146">
          <cell r="H146">
            <v>0</v>
          </cell>
        </row>
        <row r="147">
          <cell r="H147">
            <v>0</v>
          </cell>
        </row>
        <row r="148">
          <cell r="H148">
            <v>0</v>
          </cell>
        </row>
        <row r="149">
          <cell r="H149">
            <v>0</v>
          </cell>
        </row>
        <row r="150">
          <cell r="H150">
            <v>0</v>
          </cell>
        </row>
        <row r="151">
          <cell r="H151">
            <v>0</v>
          </cell>
        </row>
        <row r="152">
          <cell r="H152">
            <v>0</v>
          </cell>
        </row>
        <row r="153">
          <cell r="H153">
            <v>0</v>
          </cell>
        </row>
        <row r="154">
          <cell r="H154">
            <v>0</v>
          </cell>
        </row>
        <row r="155">
          <cell r="H155">
            <v>0</v>
          </cell>
        </row>
        <row r="156">
          <cell r="H156">
            <v>0</v>
          </cell>
        </row>
        <row r="157">
          <cell r="H157">
            <v>0</v>
          </cell>
        </row>
        <row r="158">
          <cell r="H158">
            <v>0</v>
          </cell>
        </row>
        <row r="159">
          <cell r="H159">
            <v>0</v>
          </cell>
        </row>
        <row r="160">
          <cell r="H160">
            <v>0</v>
          </cell>
        </row>
        <row r="161">
          <cell r="H161">
            <v>0</v>
          </cell>
        </row>
        <row r="162">
          <cell r="H162">
            <v>0</v>
          </cell>
        </row>
        <row r="163">
          <cell r="H163">
            <v>0</v>
          </cell>
        </row>
        <row r="164">
          <cell r="H164">
            <v>0</v>
          </cell>
        </row>
        <row r="165">
          <cell r="H165">
            <v>0</v>
          </cell>
        </row>
        <row r="166">
          <cell r="H166">
            <v>0</v>
          </cell>
        </row>
        <row r="167">
          <cell r="H167">
            <v>0</v>
          </cell>
        </row>
        <row r="168">
          <cell r="H168">
            <v>0</v>
          </cell>
        </row>
        <row r="169">
          <cell r="H169">
            <v>0</v>
          </cell>
        </row>
        <row r="170">
          <cell r="H170">
            <v>0</v>
          </cell>
        </row>
        <row r="171">
          <cell r="H171">
            <v>0</v>
          </cell>
        </row>
        <row r="172">
          <cell r="H172">
            <v>0</v>
          </cell>
        </row>
        <row r="173">
          <cell r="H173">
            <v>0</v>
          </cell>
        </row>
        <row r="174">
          <cell r="H174">
            <v>0</v>
          </cell>
        </row>
        <row r="175">
          <cell r="H175">
            <v>0</v>
          </cell>
        </row>
        <row r="176">
          <cell r="H176">
            <v>0</v>
          </cell>
        </row>
        <row r="177">
          <cell r="H177">
            <v>0</v>
          </cell>
        </row>
        <row r="178">
          <cell r="H178">
            <v>0</v>
          </cell>
        </row>
        <row r="179">
          <cell r="H179">
            <v>0</v>
          </cell>
        </row>
        <row r="180">
          <cell r="H180">
            <v>0</v>
          </cell>
        </row>
        <row r="181">
          <cell r="H181">
            <v>0</v>
          </cell>
        </row>
        <row r="182">
          <cell r="H182">
            <v>0</v>
          </cell>
        </row>
        <row r="183">
          <cell r="H183">
            <v>0</v>
          </cell>
        </row>
        <row r="184">
          <cell r="H184">
            <v>0</v>
          </cell>
        </row>
        <row r="185">
          <cell r="H185">
            <v>0</v>
          </cell>
        </row>
        <row r="186">
          <cell r="H186">
            <v>0</v>
          </cell>
        </row>
        <row r="187">
          <cell r="H187">
            <v>0</v>
          </cell>
        </row>
        <row r="188">
          <cell r="H188">
            <v>0</v>
          </cell>
        </row>
        <row r="189">
          <cell r="H189">
            <v>0</v>
          </cell>
        </row>
        <row r="190">
          <cell r="H190">
            <v>0</v>
          </cell>
        </row>
        <row r="191">
          <cell r="H191">
            <v>0</v>
          </cell>
        </row>
        <row r="192">
          <cell r="H192">
            <v>0</v>
          </cell>
        </row>
        <row r="193">
          <cell r="H193">
            <v>0</v>
          </cell>
        </row>
        <row r="194">
          <cell r="H194">
            <v>0</v>
          </cell>
        </row>
        <row r="195">
          <cell r="H195">
            <v>0</v>
          </cell>
        </row>
        <row r="196">
          <cell r="H196">
            <v>0</v>
          </cell>
        </row>
        <row r="197">
          <cell r="H197">
            <v>0</v>
          </cell>
        </row>
        <row r="198">
          <cell r="H198">
            <v>0</v>
          </cell>
        </row>
        <row r="199">
          <cell r="H199">
            <v>0</v>
          </cell>
        </row>
        <row r="200">
          <cell r="H200">
            <v>0</v>
          </cell>
        </row>
        <row r="201">
          <cell r="H201">
            <v>0</v>
          </cell>
        </row>
        <row r="202">
          <cell r="H202">
            <v>0</v>
          </cell>
        </row>
        <row r="203">
          <cell r="H203">
            <v>0</v>
          </cell>
        </row>
        <row r="204">
          <cell r="H204">
            <v>0</v>
          </cell>
        </row>
        <row r="205">
          <cell r="H205">
            <v>0</v>
          </cell>
        </row>
        <row r="206">
          <cell r="H206">
            <v>0</v>
          </cell>
        </row>
        <row r="207">
          <cell r="H207">
            <v>0</v>
          </cell>
        </row>
        <row r="208">
          <cell r="H208">
            <v>0</v>
          </cell>
        </row>
        <row r="209">
          <cell r="H209">
            <v>0</v>
          </cell>
        </row>
        <row r="210">
          <cell r="H210">
            <v>0</v>
          </cell>
        </row>
        <row r="211">
          <cell r="H211">
            <v>0</v>
          </cell>
        </row>
        <row r="212">
          <cell r="H212">
            <v>0</v>
          </cell>
        </row>
        <row r="213">
          <cell r="H213">
            <v>0</v>
          </cell>
        </row>
        <row r="214">
          <cell r="H214">
            <v>0</v>
          </cell>
        </row>
        <row r="215">
          <cell r="H215">
            <v>0</v>
          </cell>
        </row>
        <row r="216">
          <cell r="H216">
            <v>0</v>
          </cell>
        </row>
        <row r="217">
          <cell r="H217">
            <v>0</v>
          </cell>
        </row>
        <row r="218">
          <cell r="H218">
            <v>0</v>
          </cell>
        </row>
        <row r="219">
          <cell r="H219">
            <v>0</v>
          </cell>
        </row>
        <row r="220">
          <cell r="H220">
            <v>0</v>
          </cell>
        </row>
        <row r="221">
          <cell r="H221">
            <v>0</v>
          </cell>
        </row>
        <row r="222">
          <cell r="H222">
            <v>0</v>
          </cell>
        </row>
        <row r="223">
          <cell r="H223">
            <v>0</v>
          </cell>
        </row>
        <row r="224">
          <cell r="H224">
            <v>0</v>
          </cell>
        </row>
        <row r="225">
          <cell r="H225">
            <v>0</v>
          </cell>
        </row>
        <row r="226">
          <cell r="H226">
            <v>0</v>
          </cell>
        </row>
        <row r="227">
          <cell r="H227">
            <v>0</v>
          </cell>
        </row>
        <row r="228">
          <cell r="H228">
            <v>0</v>
          </cell>
        </row>
        <row r="229">
          <cell r="H229">
            <v>0</v>
          </cell>
        </row>
        <row r="230">
          <cell r="H230">
            <v>0</v>
          </cell>
        </row>
        <row r="231">
          <cell r="H231">
            <v>0</v>
          </cell>
        </row>
        <row r="232">
          <cell r="H232">
            <v>0</v>
          </cell>
        </row>
        <row r="233">
          <cell r="H233">
            <v>0</v>
          </cell>
        </row>
        <row r="234">
          <cell r="H234">
            <v>0</v>
          </cell>
        </row>
        <row r="235">
          <cell r="H235">
            <v>0</v>
          </cell>
        </row>
        <row r="236">
          <cell r="H236">
            <v>0</v>
          </cell>
        </row>
        <row r="237">
          <cell r="H237">
            <v>0</v>
          </cell>
        </row>
        <row r="238">
          <cell r="H238">
            <v>0</v>
          </cell>
        </row>
        <row r="239">
          <cell r="H239">
            <v>0</v>
          </cell>
        </row>
        <row r="240">
          <cell r="H240">
            <v>0</v>
          </cell>
        </row>
        <row r="241">
          <cell r="H241">
            <v>0</v>
          </cell>
        </row>
        <row r="242">
          <cell r="H242">
            <v>0</v>
          </cell>
        </row>
        <row r="243">
          <cell r="H243">
            <v>0</v>
          </cell>
        </row>
        <row r="244">
          <cell r="H244">
            <v>0</v>
          </cell>
        </row>
        <row r="245">
          <cell r="H245">
            <v>0</v>
          </cell>
        </row>
        <row r="246">
          <cell r="H246">
            <v>0</v>
          </cell>
        </row>
        <row r="247">
          <cell r="H247">
            <v>0</v>
          </cell>
        </row>
        <row r="248">
          <cell r="H248">
            <v>0</v>
          </cell>
        </row>
        <row r="249">
          <cell r="H249">
            <v>0</v>
          </cell>
        </row>
        <row r="250">
          <cell r="H250">
            <v>0</v>
          </cell>
        </row>
        <row r="251">
          <cell r="H251">
            <v>0</v>
          </cell>
        </row>
        <row r="252">
          <cell r="H252">
            <v>0</v>
          </cell>
        </row>
      </sheetData>
      <sheetData sheetId="9" refreshError="1">
        <row r="4">
          <cell r="D4">
            <v>1</v>
          </cell>
          <cell r="E4">
            <v>1.0098534065489688</v>
          </cell>
          <cell r="F4">
            <v>1.019803902718557</v>
          </cell>
          <cell r="G4">
            <v>1.0298524451722679</v>
          </cell>
          <cell r="H4">
            <v>1.04</v>
          </cell>
          <cell r="I4">
            <v>1.0502475428109277</v>
          </cell>
          <cell r="J4">
            <v>1.0605960588272993</v>
          </cell>
          <cell r="K4">
            <v>1.0710465429791587</v>
          </cell>
          <cell r="L4">
            <v>1.0816000000000001</v>
          </cell>
          <cell r="M4">
            <v>1.0922574445233648</v>
          </cell>
          <cell r="N4">
            <v>1.1030199011803914</v>
          </cell>
          <cell r="O4">
            <v>1.1138884046983251</v>
          </cell>
          <cell r="P4">
            <v>1.1248640000000001</v>
          </cell>
          <cell r="Q4">
            <v>1.1359477423042994</v>
          </cell>
          <cell r="R4">
            <v>1.147140697227607</v>
          </cell>
          <cell r="S4">
            <v>1.1584439408862581</v>
          </cell>
          <cell r="T4">
            <v>1.1698585600000002</v>
          </cell>
          <cell r="U4">
            <v>1.1813856519964714</v>
          </cell>
          <cell r="V4">
            <v>1.1930263251167113</v>
          </cell>
          <cell r="W4">
            <v>1.2047816985217086</v>
          </cell>
          <cell r="X4">
            <v>1.2166529024000003</v>
          </cell>
          <cell r="Y4">
            <v>1.2286410780763304</v>
          </cell>
          <cell r="Z4">
            <v>1.2407473781213798</v>
          </cell>
          <cell r="AA4">
            <v>1.2529729664625771</v>
          </cell>
          <cell r="AB4">
            <v>1.2653190184960004</v>
          </cell>
          <cell r="AC4">
            <v>1.2777867211993836</v>
          </cell>
          <cell r="AD4">
            <v>1.2903772732462351</v>
          </cell>
          <cell r="AE4">
            <v>1.30309188512108</v>
          </cell>
          <cell r="AF4">
            <v>1.3159317792358403</v>
          </cell>
          <cell r="AG4">
            <v>1.3288981900473589</v>
          </cell>
          <cell r="AH4">
            <v>1.3419923641760845</v>
          </cell>
          <cell r="AI4">
            <v>1.3552155605259233</v>
          </cell>
          <cell r="AJ4">
            <v>1.3685690504052741</v>
          </cell>
          <cell r="AK4">
            <v>1.3820541176492533</v>
          </cell>
          <cell r="AL4">
            <v>1.3956720587431279</v>
          </cell>
          <cell r="AM4">
            <v>1.4094241829469603</v>
          </cell>
          <cell r="AN4">
            <v>1.4233118124214852</v>
          </cell>
          <cell r="AO4">
            <v>1.4373362823552236</v>
          </cell>
          <cell r="AP4">
            <v>1.4514989410928532</v>
          </cell>
          <cell r="AQ4">
            <v>1.4658011502648387</v>
          </cell>
        </row>
      </sheetData>
      <sheetData sheetId="10" refreshError="1">
        <row r="1">
          <cell r="A1" t="str">
            <v>Target IRR</v>
          </cell>
          <cell r="B1">
            <v>0.1</v>
          </cell>
        </row>
        <row r="5">
          <cell r="A5" t="str">
            <v>IRR After Tax</v>
          </cell>
          <cell r="B5" t="e">
            <v>#DIV/0!</v>
          </cell>
        </row>
        <row r="6">
          <cell r="A6" t="str">
            <v>IRR FCPR</v>
          </cell>
          <cell r="B6" t="e">
            <v>#DIV/0!</v>
          </cell>
        </row>
        <row r="7">
          <cell r="E7" t="str">
            <v>Unleveraged Cash Flows</v>
          </cell>
        </row>
        <row r="12">
          <cell r="E12" t="str">
            <v>Net Seller Bid Price</v>
          </cell>
        </row>
        <row r="13">
          <cell r="E13" t="str">
            <v>Registration Duties</v>
          </cell>
        </row>
        <row r="14">
          <cell r="E14" t="str">
            <v>Salaire du Conservateur</v>
          </cell>
        </row>
        <row r="15">
          <cell r="E15" t="str">
            <v>Notaries</v>
          </cell>
        </row>
        <row r="16">
          <cell r="E16" t="str">
            <v>Lawyers</v>
          </cell>
        </row>
        <row r="17">
          <cell r="E17" t="str">
            <v>UW Costs</v>
          </cell>
        </row>
        <row r="18">
          <cell r="E18" t="str">
            <v>SGAM Acquisition Fees</v>
          </cell>
        </row>
        <row r="20">
          <cell r="E20" t="str">
            <v>Broker Fees</v>
          </cell>
        </row>
        <row r="23">
          <cell r="E23" t="str">
            <v>Residual VAT</v>
          </cell>
        </row>
        <row r="26">
          <cell r="E26" t="str">
            <v>AIC</v>
          </cell>
        </row>
        <row r="29">
          <cell r="E29" t="str">
            <v>Capex (fees included)</v>
          </cell>
        </row>
        <row r="36">
          <cell r="E36" t="str">
            <v>Rent</v>
          </cell>
        </row>
        <row r="37">
          <cell r="E37" t="str">
            <v>Non Recoverable Expenses</v>
          </cell>
        </row>
        <row r="45">
          <cell r="E45" t="str">
            <v>PM Fees</v>
          </cell>
        </row>
        <row r="46">
          <cell r="E46" t="str">
            <v>SGAM AM Fees</v>
          </cell>
        </row>
        <row r="48">
          <cell r="E48" t="str">
            <v>SGAM Financing Fees</v>
          </cell>
        </row>
        <row r="50">
          <cell r="E50" t="str">
            <v>Letting Fees</v>
          </cell>
        </row>
        <row r="51">
          <cell r="E51" t="str">
            <v>TIs</v>
          </cell>
        </row>
        <row r="60">
          <cell r="E60" t="str">
            <v>Net Disposition Value</v>
          </cell>
        </row>
        <row r="61">
          <cell r="E61" t="str">
            <v>Sale Fees</v>
          </cell>
        </row>
        <row r="62">
          <cell r="E62" t="str">
            <v>SGAM Disposition Fees</v>
          </cell>
        </row>
        <row r="64">
          <cell r="E64" t="str">
            <v>VAT on Margin</v>
          </cell>
        </row>
        <row r="71">
          <cell r="E71" t="str">
            <v>Unleveraged Cash Flows</v>
          </cell>
        </row>
        <row r="73">
          <cell r="E73" t="e">
            <v>#DIV/0!</v>
          </cell>
        </row>
        <row r="81">
          <cell r="E81" t="str">
            <v>Current Financing</v>
          </cell>
        </row>
        <row r="96">
          <cell r="E96" t="str">
            <v>Principal EOP</v>
          </cell>
        </row>
        <row r="99">
          <cell r="E99" t="str">
            <v>Commitment Fees</v>
          </cell>
        </row>
        <row r="100">
          <cell r="E100" t="str">
            <v>Notary &amp; Lawyer</v>
          </cell>
        </row>
        <row r="101">
          <cell r="E101" t="str">
            <v>Loan Reg.  Conservateur</v>
          </cell>
        </row>
        <row r="102">
          <cell r="E102" t="str">
            <v>Cap Fee</v>
          </cell>
        </row>
        <row r="103">
          <cell r="E103" t="str">
            <v>Mortgage Release Fees</v>
          </cell>
        </row>
        <row r="108">
          <cell r="E108" t="str">
            <v>Senior Debt</v>
          </cell>
          <cell r="S108" t="str">
            <v>Swap Curve as of</v>
          </cell>
          <cell r="T108">
            <v>1</v>
          </cell>
          <cell r="U108">
            <v>2</v>
          </cell>
          <cell r="V108">
            <v>3</v>
          </cell>
          <cell r="W108">
            <v>4</v>
          </cell>
          <cell r="X108">
            <v>5</v>
          </cell>
          <cell r="Y108">
            <v>6</v>
          </cell>
          <cell r="Z108">
            <v>7</v>
          </cell>
          <cell r="AA108">
            <v>8</v>
          </cell>
          <cell r="AB108">
            <v>9</v>
          </cell>
        </row>
        <row r="109">
          <cell r="S109">
            <v>39071</v>
          </cell>
          <cell r="T109">
            <v>4.02E-2</v>
          </cell>
          <cell r="U109">
            <v>4.0559999999999999E-2</v>
          </cell>
          <cell r="V109">
            <v>4.0519999999999994E-2</v>
          </cell>
          <cell r="W109">
            <v>4.0460000000000003E-2</v>
          </cell>
          <cell r="X109">
            <v>4.0490000000000005E-2</v>
          </cell>
          <cell r="Y109">
            <v>4.0549999999999996E-2</v>
          </cell>
          <cell r="Z109">
            <v>4.0660000000000009E-2</v>
          </cell>
          <cell r="AA109">
            <v>4.0810000000000006E-2</v>
          </cell>
          <cell r="AB109">
            <v>4.0989999999999992E-2</v>
          </cell>
        </row>
        <row r="123">
          <cell r="E123" t="str">
            <v>Principal EOP</v>
          </cell>
        </row>
        <row r="127">
          <cell r="E127" t="str">
            <v>NUF</v>
          </cell>
        </row>
        <row r="128">
          <cell r="E128" t="str">
            <v>Commitment Fees</v>
          </cell>
        </row>
        <row r="129">
          <cell r="E129" t="str">
            <v>Notary &amp; Lawyer</v>
          </cell>
        </row>
        <row r="130">
          <cell r="E130" t="str">
            <v>Loan Reg.  Conservateur</v>
          </cell>
        </row>
        <row r="131">
          <cell r="E131" t="str">
            <v>Cap Fee</v>
          </cell>
        </row>
        <row r="132">
          <cell r="E132" t="str">
            <v>Mortgage Release Fees</v>
          </cell>
        </row>
        <row r="137">
          <cell r="E137" t="str">
            <v>Junior Debt</v>
          </cell>
        </row>
        <row r="152">
          <cell r="E152" t="str">
            <v>Principal EOP</v>
          </cell>
        </row>
        <row r="156">
          <cell r="E156" t="str">
            <v>NUF</v>
          </cell>
        </row>
        <row r="157">
          <cell r="E157" t="str">
            <v>Commitment Fees</v>
          </cell>
        </row>
        <row r="158">
          <cell r="E158" t="str">
            <v>Notary &amp; Lawyer</v>
          </cell>
        </row>
        <row r="159">
          <cell r="E159" t="str">
            <v>Loan Reg.  Conservateur</v>
          </cell>
        </row>
        <row r="160">
          <cell r="E160" t="str">
            <v>Cap Fee</v>
          </cell>
        </row>
        <row r="161">
          <cell r="E161" t="str">
            <v>Mortgage Release Fees</v>
          </cell>
        </row>
        <row r="166">
          <cell r="E166" t="str">
            <v>Refinancing</v>
          </cell>
          <cell r="G166" t="str">
            <v>% Financed</v>
          </cell>
          <cell r="H166" t="str">
            <v>Basis</v>
          </cell>
          <cell r="I166" t="str">
            <v>Amount</v>
          </cell>
          <cell r="J166" t="str">
            <v>Start</v>
          </cell>
          <cell r="K166" t="str">
            <v>Maturity</v>
          </cell>
          <cell r="L166" t="str">
            <v>Interest Rate</v>
          </cell>
          <cell r="M166" t="str">
            <v>Margin</v>
          </cell>
          <cell r="N166" t="str">
            <v>Min. Amort.</v>
          </cell>
          <cell r="O166" t="str">
            <v>Over-Amort. (Y/N)</v>
          </cell>
          <cell r="P166" t="str">
            <v>Release</v>
          </cell>
          <cell r="S166" t="str">
            <v>Pas d'Over-amortization senior si over-amortization senior</v>
          </cell>
          <cell r="AW166" t="str">
            <v>Basis</v>
          </cell>
          <cell r="AX166" t="str">
            <v>Amount</v>
          </cell>
          <cell r="AY166" t="str">
            <v>Start</v>
          </cell>
          <cell r="AZ166" t="str">
            <v>Maturity</v>
          </cell>
          <cell r="BA166" t="str">
            <v>Interest Rate</v>
          </cell>
          <cell r="BB166" t="str">
            <v>Margin</v>
          </cell>
          <cell r="BC166" t="str">
            <v>Min. Amort.</v>
          </cell>
          <cell r="BD166" t="str">
            <v>Over-Amort. (Y/N)</v>
          </cell>
          <cell r="BE166" t="str">
            <v>Release</v>
          </cell>
        </row>
        <row r="167">
          <cell r="H167">
            <v>516995.46</v>
          </cell>
          <cell r="I167">
            <v>0</v>
          </cell>
          <cell r="J167">
            <v>0</v>
          </cell>
          <cell r="K167">
            <v>0</v>
          </cell>
          <cell r="L167" t="str">
            <v>Fixed</v>
          </cell>
          <cell r="M167">
            <v>1.0999999999999999E-2</v>
          </cell>
          <cell r="N167">
            <v>0</v>
          </cell>
          <cell r="O167" t="str">
            <v>No</v>
          </cell>
          <cell r="P167">
            <v>1.1000000000000001</v>
          </cell>
          <cell r="AW167">
            <v>516995.46</v>
          </cell>
          <cell r="AX167">
            <v>0</v>
          </cell>
          <cell r="AY167">
            <v>0</v>
          </cell>
          <cell r="AZ167">
            <v>0</v>
          </cell>
          <cell r="BA167" t="str">
            <v>Fixed</v>
          </cell>
          <cell r="BB167">
            <v>1.0999999999999999E-2</v>
          </cell>
          <cell r="BC167">
            <v>0</v>
          </cell>
          <cell r="BD167" t="str">
            <v>No</v>
          </cell>
          <cell r="BE167">
            <v>1.1000000000000001</v>
          </cell>
        </row>
        <row r="169">
          <cell r="G169" t="str">
            <v>Commitment Fee</v>
          </cell>
          <cell r="H169" t="str">
            <v>Notary Fees</v>
          </cell>
          <cell r="I169" t="str">
            <v>Lawyer Fees</v>
          </cell>
          <cell r="J169" t="str">
            <v>Loan Reg. (TPF)</v>
          </cell>
          <cell r="K169" t="str">
            <v>Conservateur</v>
          </cell>
          <cell r="L169" t="str">
            <v>Cap (Y/N)</v>
          </cell>
          <cell r="M169" t="str">
            <v>Cap Fee</v>
          </cell>
          <cell r="N169" t="str">
            <v>Cap Amount</v>
          </cell>
          <cell r="O169" t="str">
            <v>Mortgage Type</v>
          </cell>
          <cell r="P169" t="str">
            <v>Mortage Release Fee</v>
          </cell>
          <cell r="AW169" t="str">
            <v>Notary Fees</v>
          </cell>
          <cell r="AX169" t="str">
            <v>Lawyer Fees</v>
          </cell>
          <cell r="AY169" t="str">
            <v>Loan Reg.</v>
          </cell>
          <cell r="AZ169" t="str">
            <v>Conservateur</v>
          </cell>
          <cell r="BA169" t="str">
            <v>Cap (Y/N)</v>
          </cell>
          <cell r="BB169" t="str">
            <v>Cap Fee</v>
          </cell>
          <cell r="BC169" t="str">
            <v>Cap Amount</v>
          </cell>
          <cell r="BD169" t="str">
            <v>Mortage Release Fee</v>
          </cell>
        </row>
        <row r="170">
          <cell r="G170">
            <v>8.0000000000000002E-3</v>
          </cell>
          <cell r="H170">
            <v>5.4999999999999997E-3</v>
          </cell>
          <cell r="I170">
            <v>0</v>
          </cell>
          <cell r="J170">
            <v>6.1500000000000001E-3</v>
          </cell>
          <cell r="K170">
            <v>5.0000000000000001E-4</v>
          </cell>
          <cell r="L170" t="str">
            <v>No</v>
          </cell>
          <cell r="M170">
            <v>0</v>
          </cell>
          <cell r="N170">
            <v>0</v>
          </cell>
          <cell r="O170" t="str">
            <v>Hyp.</v>
          </cell>
          <cell r="P170">
            <v>3.7500000000000003E-3</v>
          </cell>
          <cell r="AW170">
            <v>5.4999999999999997E-3</v>
          </cell>
          <cell r="AX170">
            <v>0</v>
          </cell>
          <cell r="AY170">
            <v>6.1500000000000001E-3</v>
          </cell>
          <cell r="AZ170">
            <v>5.0000000000000001E-4</v>
          </cell>
          <cell r="BA170" t="str">
            <v>No</v>
          </cell>
          <cell r="BB170">
            <v>0</v>
          </cell>
          <cell r="BC170">
            <v>0</v>
          </cell>
          <cell r="BD170">
            <v>3.7500000000000003E-3</v>
          </cell>
        </row>
        <row r="172">
          <cell r="E172" t="str">
            <v>Fixed</v>
          </cell>
          <cell r="H172">
            <v>4.02E-2</v>
          </cell>
        </row>
        <row r="173">
          <cell r="E173" t="str">
            <v>IR Curve</v>
          </cell>
        </row>
        <row r="174">
          <cell r="E174" t="str">
            <v>Annual Interest Rate</v>
          </cell>
          <cell r="H174">
            <v>5.1199999999999996E-2</v>
          </cell>
          <cell r="I174">
            <v>5.1199999999999996E-2</v>
          </cell>
          <cell r="J174">
            <v>5.1199999999999996E-2</v>
          </cell>
          <cell r="K174">
            <v>5.1199999999999996E-2</v>
          </cell>
          <cell r="L174">
            <v>5.1199999999999996E-2</v>
          </cell>
          <cell r="M174">
            <v>5.1199999999999996E-2</v>
          </cell>
          <cell r="N174">
            <v>5.1199999999999996E-2</v>
          </cell>
          <cell r="O174">
            <v>5.1199999999999996E-2</v>
          </cell>
          <cell r="P174">
            <v>5.1199999999999996E-2</v>
          </cell>
          <cell r="Q174">
            <v>5.1199999999999996E-2</v>
          </cell>
          <cell r="R174">
            <v>5.1199999999999996E-2</v>
          </cell>
          <cell r="S174">
            <v>5.1199999999999996E-2</v>
          </cell>
          <cell r="T174">
            <v>5.1199999999999996E-2</v>
          </cell>
          <cell r="U174">
            <v>5.1199999999999996E-2</v>
          </cell>
          <cell r="V174">
            <v>5.1199999999999996E-2</v>
          </cell>
          <cell r="W174">
            <v>5.1199999999999996E-2</v>
          </cell>
          <cell r="X174">
            <v>5.1199999999999996E-2</v>
          </cell>
          <cell r="Y174">
            <v>5.1199999999999996E-2</v>
          </cell>
          <cell r="Z174">
            <v>5.1199999999999996E-2</v>
          </cell>
          <cell r="AA174">
            <v>5.1199999999999996E-2</v>
          </cell>
          <cell r="AB174">
            <v>5.1199999999999996E-2</v>
          </cell>
          <cell r="AC174">
            <v>5.1199999999999996E-2</v>
          </cell>
          <cell r="AD174">
            <v>5.1199999999999996E-2</v>
          </cell>
          <cell r="AE174">
            <v>5.1199999999999996E-2</v>
          </cell>
          <cell r="AF174">
            <v>5.1199999999999996E-2</v>
          </cell>
          <cell r="AG174">
            <v>5.1199999999999996E-2</v>
          </cell>
          <cell r="AH174">
            <v>5.1199999999999996E-2</v>
          </cell>
          <cell r="AI174">
            <v>5.1199999999999996E-2</v>
          </cell>
          <cell r="AJ174">
            <v>5.1199999999999996E-2</v>
          </cell>
          <cell r="AK174">
            <v>5.1199999999999996E-2</v>
          </cell>
          <cell r="AL174">
            <v>5.1199999999999996E-2</v>
          </cell>
          <cell r="AM174">
            <v>5.1199999999999996E-2</v>
          </cell>
          <cell r="AN174">
            <v>5.1199999999999996E-2</v>
          </cell>
          <cell r="AO174">
            <v>5.1199999999999996E-2</v>
          </cell>
          <cell r="AP174">
            <v>5.1199999999999996E-2</v>
          </cell>
          <cell r="AQ174">
            <v>5.1199999999999996E-2</v>
          </cell>
          <cell r="AR174">
            <v>5.1199999999999996E-2</v>
          </cell>
          <cell r="AS174">
            <v>5.1199999999999996E-2</v>
          </cell>
          <cell r="AT174">
            <v>5.1199999999999996E-2</v>
          </cell>
          <cell r="AU174">
            <v>5.1199999999999996E-2</v>
          </cell>
          <cell r="AW174">
            <v>5.1199999999999996E-2</v>
          </cell>
        </row>
        <row r="175">
          <cell r="E175" t="str">
            <v>Min. Annual Amortization</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W175">
            <v>0</v>
          </cell>
        </row>
        <row r="177">
          <cell r="E177" t="str">
            <v>Principal BOP</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W177">
            <v>0</v>
          </cell>
          <cell r="AX177">
            <v>0</v>
          </cell>
          <cell r="AY177">
            <v>0</v>
          </cell>
          <cell r="AZ177">
            <v>0</v>
          </cell>
          <cell r="BA177">
            <v>0</v>
          </cell>
          <cell r="BB177">
            <v>0</v>
          </cell>
          <cell r="BC177">
            <v>0</v>
          </cell>
          <cell r="BD177">
            <v>0</v>
          </cell>
          <cell r="BE177">
            <v>0</v>
          </cell>
          <cell r="BF177">
            <v>0</v>
          </cell>
        </row>
        <row r="178">
          <cell r="D178">
            <v>0</v>
          </cell>
          <cell r="E178" t="str">
            <v>Drawdown</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W178">
            <v>0</v>
          </cell>
          <cell r="AX178">
            <v>0</v>
          </cell>
          <cell r="AY178">
            <v>0</v>
          </cell>
          <cell r="AZ178">
            <v>0</v>
          </cell>
          <cell r="BA178">
            <v>0</v>
          </cell>
          <cell r="BB178">
            <v>0</v>
          </cell>
          <cell r="BC178">
            <v>0</v>
          </cell>
          <cell r="BD178">
            <v>0</v>
          </cell>
          <cell r="BE178">
            <v>0</v>
          </cell>
          <cell r="BF178">
            <v>0</v>
          </cell>
        </row>
        <row r="179">
          <cell r="D179">
            <v>0</v>
          </cell>
          <cell r="E179" t="str">
            <v>Reimbursement</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W179">
            <v>0</v>
          </cell>
          <cell r="AX179">
            <v>0</v>
          </cell>
          <cell r="AY179">
            <v>0</v>
          </cell>
          <cell r="AZ179">
            <v>0</v>
          </cell>
          <cell r="BA179">
            <v>0</v>
          </cell>
          <cell r="BB179">
            <v>0</v>
          </cell>
          <cell r="BC179">
            <v>0</v>
          </cell>
          <cell r="BD179">
            <v>0</v>
          </cell>
          <cell r="BE179">
            <v>0</v>
          </cell>
          <cell r="BF179">
            <v>0</v>
          </cell>
        </row>
        <row r="180">
          <cell r="D180">
            <v>0</v>
          </cell>
          <cell r="E180" t="str">
            <v>Amortization</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W180">
            <v>0</v>
          </cell>
          <cell r="AX180">
            <v>0</v>
          </cell>
          <cell r="AY180">
            <v>0</v>
          </cell>
          <cell r="AZ180">
            <v>0</v>
          </cell>
          <cell r="BA180">
            <v>0</v>
          </cell>
          <cell r="BB180">
            <v>0</v>
          </cell>
          <cell r="BC180">
            <v>0</v>
          </cell>
          <cell r="BD180">
            <v>0</v>
          </cell>
          <cell r="BE180">
            <v>0</v>
          </cell>
          <cell r="BF180">
            <v>0</v>
          </cell>
        </row>
        <row r="181">
          <cell r="E181" t="str">
            <v>Principal EOP</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W181">
            <v>0</v>
          </cell>
          <cell r="AX181">
            <v>0</v>
          </cell>
          <cell r="AY181">
            <v>0</v>
          </cell>
          <cell r="AZ181">
            <v>0</v>
          </cell>
          <cell r="BA181">
            <v>0</v>
          </cell>
          <cell r="BB181">
            <v>0</v>
          </cell>
          <cell r="BC181">
            <v>0</v>
          </cell>
          <cell r="BD181">
            <v>0</v>
          </cell>
          <cell r="BE181">
            <v>0</v>
          </cell>
          <cell r="BF181">
            <v>0</v>
          </cell>
        </row>
        <row r="183">
          <cell r="D183">
            <v>0</v>
          </cell>
          <cell r="E183" t="str">
            <v>Paid Interests</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W183">
            <v>0</v>
          </cell>
          <cell r="AX183">
            <v>0</v>
          </cell>
          <cell r="AY183">
            <v>0</v>
          </cell>
          <cell r="AZ183">
            <v>0</v>
          </cell>
          <cell r="BA183">
            <v>0</v>
          </cell>
          <cell r="BB183">
            <v>0</v>
          </cell>
          <cell r="BC183">
            <v>0</v>
          </cell>
          <cell r="BD183">
            <v>0</v>
          </cell>
          <cell r="BE183">
            <v>0</v>
          </cell>
          <cell r="BF183">
            <v>0</v>
          </cell>
        </row>
        <row r="184">
          <cell r="D184">
            <v>0</v>
          </cell>
          <cell r="E184" t="str">
            <v>Commitment Fees</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W184">
            <v>0</v>
          </cell>
          <cell r="AX184">
            <v>0</v>
          </cell>
          <cell r="AY184">
            <v>0</v>
          </cell>
          <cell r="AZ184">
            <v>0</v>
          </cell>
          <cell r="BA184">
            <v>0</v>
          </cell>
          <cell r="BB184">
            <v>0</v>
          </cell>
          <cell r="BC184">
            <v>0</v>
          </cell>
          <cell r="BD184">
            <v>0</v>
          </cell>
          <cell r="BE184">
            <v>0</v>
          </cell>
          <cell r="BF184">
            <v>0</v>
          </cell>
        </row>
        <row r="185">
          <cell r="D185">
            <v>0</v>
          </cell>
          <cell r="E185" t="str">
            <v>Notary &amp; Lawyer</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W185">
            <v>0</v>
          </cell>
          <cell r="AX185">
            <v>0</v>
          </cell>
          <cell r="AY185">
            <v>0</v>
          </cell>
          <cell r="AZ185">
            <v>0</v>
          </cell>
          <cell r="BA185">
            <v>0</v>
          </cell>
          <cell r="BB185">
            <v>0</v>
          </cell>
          <cell r="BC185">
            <v>0</v>
          </cell>
          <cell r="BD185">
            <v>0</v>
          </cell>
          <cell r="BE185">
            <v>0</v>
          </cell>
          <cell r="BF185">
            <v>0</v>
          </cell>
        </row>
        <row r="186">
          <cell r="D186">
            <v>0</v>
          </cell>
          <cell r="E186" t="str">
            <v>Loan Reg.  Conservateur</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W186">
            <v>0</v>
          </cell>
          <cell r="AX186">
            <v>0</v>
          </cell>
          <cell r="AY186">
            <v>0</v>
          </cell>
          <cell r="AZ186">
            <v>0</v>
          </cell>
          <cell r="BA186">
            <v>0</v>
          </cell>
          <cell r="BB186">
            <v>0</v>
          </cell>
          <cell r="BC186">
            <v>0</v>
          </cell>
          <cell r="BD186">
            <v>0</v>
          </cell>
          <cell r="BE186">
            <v>0</v>
          </cell>
          <cell r="BF186">
            <v>0</v>
          </cell>
        </row>
        <row r="187">
          <cell r="D187">
            <v>0</v>
          </cell>
          <cell r="E187" t="str">
            <v>Cap Fee</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W187">
            <v>0</v>
          </cell>
          <cell r="AX187">
            <v>0</v>
          </cell>
          <cell r="AY187">
            <v>0</v>
          </cell>
          <cell r="AZ187">
            <v>0</v>
          </cell>
          <cell r="BA187">
            <v>0</v>
          </cell>
          <cell r="BB187">
            <v>0</v>
          </cell>
          <cell r="BC187">
            <v>0</v>
          </cell>
          <cell r="BD187">
            <v>0</v>
          </cell>
          <cell r="BE187">
            <v>0</v>
          </cell>
          <cell r="BF187">
            <v>0</v>
          </cell>
        </row>
        <row r="188">
          <cell r="D188">
            <v>0</v>
          </cell>
          <cell r="E188" t="str">
            <v>Mortgage Release Fees</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W188">
            <v>0</v>
          </cell>
          <cell r="AX188">
            <v>0</v>
          </cell>
          <cell r="AY188">
            <v>0</v>
          </cell>
          <cell r="AZ188">
            <v>0</v>
          </cell>
          <cell r="BA188">
            <v>0</v>
          </cell>
          <cell r="BB188">
            <v>0</v>
          </cell>
          <cell r="BC188">
            <v>0</v>
          </cell>
          <cell r="BD188">
            <v>0</v>
          </cell>
          <cell r="BE188">
            <v>0</v>
          </cell>
          <cell r="BF188">
            <v>0</v>
          </cell>
        </row>
        <row r="190">
          <cell r="D190">
            <v>0</v>
          </cell>
          <cell r="E190" t="str">
            <v>Refinancing Cash Flows</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W190">
            <v>0</v>
          </cell>
          <cell r="AX190">
            <v>0</v>
          </cell>
          <cell r="AY190">
            <v>0</v>
          </cell>
          <cell r="AZ190">
            <v>0</v>
          </cell>
          <cell r="BA190">
            <v>0</v>
          </cell>
          <cell r="BB190">
            <v>0</v>
          </cell>
          <cell r="BC190">
            <v>0</v>
          </cell>
          <cell r="BD190">
            <v>0</v>
          </cell>
          <cell r="BE190">
            <v>0</v>
          </cell>
          <cell r="BF190">
            <v>0</v>
          </cell>
        </row>
        <row r="193">
          <cell r="E193" t="str">
            <v>Capex Debt</v>
          </cell>
          <cell r="G193" t="str">
            <v>% Financed</v>
          </cell>
          <cell r="H193" t="str">
            <v>Basis</v>
          </cell>
          <cell r="I193" t="str">
            <v>Amount</v>
          </cell>
          <cell r="J193" t="str">
            <v>Start</v>
          </cell>
          <cell r="K193" t="str">
            <v>Maturity</v>
          </cell>
          <cell r="L193" t="str">
            <v>Interest Rate</v>
          </cell>
          <cell r="M193" t="str">
            <v>Margin</v>
          </cell>
          <cell r="N193" t="str">
            <v>Release</v>
          </cell>
          <cell r="O193" t="str">
            <v>NUF</v>
          </cell>
          <cell r="AW193" t="str">
            <v>Basis</v>
          </cell>
          <cell r="AX193" t="str">
            <v>Amount</v>
          </cell>
          <cell r="AY193" t="str">
            <v>Start</v>
          </cell>
          <cell r="AZ193" t="str">
            <v>Maturity</v>
          </cell>
          <cell r="BA193" t="str">
            <v>Interest Rate</v>
          </cell>
          <cell r="BB193" t="str">
            <v>Margin</v>
          </cell>
          <cell r="BC193" t="str">
            <v>Release</v>
          </cell>
          <cell r="BD193" t="str">
            <v>NUF</v>
          </cell>
        </row>
        <row r="194">
          <cell r="H194">
            <v>0</v>
          </cell>
          <cell r="I194">
            <v>0</v>
          </cell>
          <cell r="J194">
            <v>0</v>
          </cell>
          <cell r="K194">
            <v>0</v>
          </cell>
          <cell r="L194" t="str">
            <v>Fixed</v>
          </cell>
          <cell r="M194">
            <v>1.2E-2</v>
          </cell>
          <cell r="N194">
            <v>1.1000000000000001</v>
          </cell>
          <cell r="O194">
            <v>6.0000000000000001E-3</v>
          </cell>
          <cell r="AW194">
            <v>0</v>
          </cell>
          <cell r="AX194">
            <v>0</v>
          </cell>
          <cell r="AY194">
            <v>0</v>
          </cell>
          <cell r="AZ194">
            <v>0</v>
          </cell>
          <cell r="BA194" t="str">
            <v>Fixed</v>
          </cell>
          <cell r="BB194">
            <v>1.2E-2</v>
          </cell>
          <cell r="BC194">
            <v>1.1000000000000001</v>
          </cell>
          <cell r="BD194">
            <v>6.0000000000000001E-3</v>
          </cell>
        </row>
        <row r="196">
          <cell r="G196" t="str">
            <v>Commitment Fee</v>
          </cell>
          <cell r="H196" t="str">
            <v>Notary Fees</v>
          </cell>
          <cell r="I196" t="str">
            <v>Lawyer Fees</v>
          </cell>
          <cell r="J196" t="str">
            <v>Loan Reg.</v>
          </cell>
          <cell r="K196" t="str">
            <v>Conservateur</v>
          </cell>
          <cell r="L196" t="str">
            <v>Cap (Y/N)</v>
          </cell>
          <cell r="M196" t="str">
            <v>Cap Fee</v>
          </cell>
          <cell r="N196" t="str">
            <v>Cap Amount</v>
          </cell>
          <cell r="AW196" t="str">
            <v>Notary Fees</v>
          </cell>
          <cell r="AX196" t="str">
            <v>Lawyer Fees</v>
          </cell>
          <cell r="AY196" t="str">
            <v>Loan Reg.</v>
          </cell>
          <cell r="AZ196" t="str">
            <v>Conservateur</v>
          </cell>
          <cell r="BA196" t="str">
            <v>Cap (Y/N)</v>
          </cell>
          <cell r="BB196" t="str">
            <v>Cap Fee</v>
          </cell>
          <cell r="BC196" t="str">
            <v>Cap Amount</v>
          </cell>
        </row>
        <row r="197">
          <cell r="G197">
            <v>5.0000000000000001E-3</v>
          </cell>
          <cell r="H197">
            <v>5.4999999999999997E-3</v>
          </cell>
          <cell r="I197">
            <v>0</v>
          </cell>
          <cell r="J197">
            <v>0</v>
          </cell>
          <cell r="K197">
            <v>5.0000000000000001E-4</v>
          </cell>
          <cell r="L197" t="str">
            <v>No</v>
          </cell>
          <cell r="M197">
            <v>4.1599999999999996E-3</v>
          </cell>
          <cell r="N197">
            <v>0.04</v>
          </cell>
          <cell r="AW197">
            <v>5.4999999999999997E-3</v>
          </cell>
          <cell r="AX197">
            <v>0</v>
          </cell>
          <cell r="AY197">
            <v>0</v>
          </cell>
          <cell r="AZ197">
            <v>5.0000000000000001E-4</v>
          </cell>
          <cell r="BA197" t="str">
            <v>No</v>
          </cell>
          <cell r="BB197">
            <v>4.1599999999999996E-3</v>
          </cell>
          <cell r="BC197">
            <v>0.04</v>
          </cell>
        </row>
        <row r="199">
          <cell r="E199" t="str">
            <v>Fixed</v>
          </cell>
          <cell r="H199">
            <v>4.02E-2</v>
          </cell>
        </row>
        <row r="200">
          <cell r="E200" t="str">
            <v>IR Curve</v>
          </cell>
        </row>
        <row r="201">
          <cell r="E201" t="str">
            <v>Annual Interest Rate</v>
          </cell>
          <cell r="H201">
            <v>5.2199999999999996E-2</v>
          </cell>
          <cell r="I201">
            <v>5.2199999999999996E-2</v>
          </cell>
          <cell r="J201">
            <v>5.2199999999999996E-2</v>
          </cell>
          <cell r="K201">
            <v>5.2199999999999996E-2</v>
          </cell>
          <cell r="L201">
            <v>5.2199999999999996E-2</v>
          </cell>
          <cell r="M201">
            <v>5.2199999999999996E-2</v>
          </cell>
          <cell r="N201">
            <v>5.2199999999999996E-2</v>
          </cell>
          <cell r="O201">
            <v>5.2199999999999996E-2</v>
          </cell>
          <cell r="P201">
            <v>5.2199999999999996E-2</v>
          </cell>
          <cell r="Q201">
            <v>5.2199999999999996E-2</v>
          </cell>
          <cell r="R201">
            <v>5.2199999999999996E-2</v>
          </cell>
          <cell r="S201">
            <v>5.2199999999999996E-2</v>
          </cell>
          <cell r="T201">
            <v>5.2199999999999996E-2</v>
          </cell>
          <cell r="U201">
            <v>5.2199999999999996E-2</v>
          </cell>
          <cell r="V201">
            <v>5.2199999999999996E-2</v>
          </cell>
          <cell r="W201">
            <v>5.2199999999999996E-2</v>
          </cell>
          <cell r="X201">
            <v>5.2199999999999996E-2</v>
          </cell>
          <cell r="Y201">
            <v>5.2199999999999996E-2</v>
          </cell>
          <cell r="Z201">
            <v>5.2199999999999996E-2</v>
          </cell>
          <cell r="AA201">
            <v>5.2199999999999996E-2</v>
          </cell>
          <cell r="AB201">
            <v>5.2199999999999996E-2</v>
          </cell>
          <cell r="AC201">
            <v>5.2199999999999996E-2</v>
          </cell>
          <cell r="AD201">
            <v>5.2199999999999996E-2</v>
          </cell>
          <cell r="AE201">
            <v>5.2199999999999996E-2</v>
          </cell>
          <cell r="AF201">
            <v>5.2199999999999996E-2</v>
          </cell>
          <cell r="AG201">
            <v>5.2199999999999996E-2</v>
          </cell>
          <cell r="AH201">
            <v>5.2199999999999996E-2</v>
          </cell>
          <cell r="AI201">
            <v>5.2199999999999996E-2</v>
          </cell>
          <cell r="AJ201">
            <v>5.2199999999999996E-2</v>
          </cell>
          <cell r="AK201">
            <v>5.2199999999999996E-2</v>
          </cell>
          <cell r="AL201">
            <v>5.2199999999999996E-2</v>
          </cell>
          <cell r="AM201">
            <v>5.2199999999999996E-2</v>
          </cell>
          <cell r="AN201">
            <v>5.2199999999999996E-2</v>
          </cell>
          <cell r="AO201">
            <v>5.2199999999999996E-2</v>
          </cell>
          <cell r="AP201">
            <v>5.2199999999999996E-2</v>
          </cell>
          <cell r="AQ201">
            <v>5.2199999999999996E-2</v>
          </cell>
          <cell r="AR201">
            <v>5.2199999999999996E-2</v>
          </cell>
          <cell r="AS201">
            <v>5.2199999999999996E-2</v>
          </cell>
          <cell r="AT201">
            <v>5.2199999999999996E-2</v>
          </cell>
          <cell r="AU201">
            <v>5.2199999999999996E-2</v>
          </cell>
          <cell r="AW201">
            <v>5.2199999999999996E-2</v>
          </cell>
        </row>
        <row r="202">
          <cell r="AW202">
            <v>0</v>
          </cell>
        </row>
        <row r="203">
          <cell r="E203" t="str">
            <v>Principal BOP</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W203">
            <v>0</v>
          </cell>
          <cell r="AX203">
            <v>0</v>
          </cell>
          <cell r="AY203">
            <v>0</v>
          </cell>
          <cell r="AZ203">
            <v>0</v>
          </cell>
          <cell r="BA203">
            <v>0</v>
          </cell>
          <cell r="BB203">
            <v>0</v>
          </cell>
          <cell r="BC203">
            <v>0</v>
          </cell>
          <cell r="BD203">
            <v>0</v>
          </cell>
          <cell r="BE203">
            <v>0</v>
          </cell>
          <cell r="BF203">
            <v>0</v>
          </cell>
        </row>
        <row r="204">
          <cell r="D204">
            <v>0</v>
          </cell>
          <cell r="E204" t="str">
            <v>Drawdown</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W204">
            <v>0</v>
          </cell>
          <cell r="AX204">
            <v>0</v>
          </cell>
          <cell r="AY204">
            <v>0</v>
          </cell>
          <cell r="AZ204">
            <v>0</v>
          </cell>
          <cell r="BA204">
            <v>0</v>
          </cell>
          <cell r="BB204">
            <v>0</v>
          </cell>
          <cell r="BC204">
            <v>0</v>
          </cell>
          <cell r="BD204">
            <v>0</v>
          </cell>
          <cell r="BE204">
            <v>0</v>
          </cell>
          <cell r="BF204">
            <v>0</v>
          </cell>
        </row>
        <row r="205">
          <cell r="D205">
            <v>0</v>
          </cell>
          <cell r="E205" t="str">
            <v>Reimbursement</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W205">
            <v>0</v>
          </cell>
          <cell r="AX205">
            <v>0</v>
          </cell>
          <cell r="AY205">
            <v>0</v>
          </cell>
          <cell r="AZ205">
            <v>0</v>
          </cell>
          <cell r="BA205">
            <v>0</v>
          </cell>
          <cell r="BB205">
            <v>0</v>
          </cell>
          <cell r="BC205">
            <v>0</v>
          </cell>
          <cell r="BD205">
            <v>0</v>
          </cell>
          <cell r="BE205">
            <v>0</v>
          </cell>
          <cell r="BF205">
            <v>0</v>
          </cell>
        </row>
        <row r="206">
          <cell r="E206" t="str">
            <v>EOP Debt</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W206">
            <v>0</v>
          </cell>
          <cell r="AX206">
            <v>0</v>
          </cell>
          <cell r="AY206">
            <v>0</v>
          </cell>
          <cell r="AZ206">
            <v>0</v>
          </cell>
          <cell r="BA206">
            <v>0</v>
          </cell>
          <cell r="BB206">
            <v>0</v>
          </cell>
          <cell r="BC206">
            <v>0</v>
          </cell>
          <cell r="BD206">
            <v>0</v>
          </cell>
          <cell r="BE206">
            <v>0</v>
          </cell>
          <cell r="BF206">
            <v>0</v>
          </cell>
        </row>
        <row r="208">
          <cell r="E208" t="str">
            <v>Undrawn Principal</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row>
        <row r="209">
          <cell r="D209">
            <v>0</v>
          </cell>
          <cell r="E209" t="str">
            <v>Paid Interests</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W209">
            <v>0</v>
          </cell>
          <cell r="AX209">
            <v>0</v>
          </cell>
          <cell r="AY209">
            <v>0</v>
          </cell>
          <cell r="AZ209">
            <v>0</v>
          </cell>
          <cell r="BA209">
            <v>0</v>
          </cell>
          <cell r="BB209">
            <v>0</v>
          </cell>
          <cell r="BC209">
            <v>0</v>
          </cell>
          <cell r="BD209">
            <v>0</v>
          </cell>
          <cell r="BE209">
            <v>0</v>
          </cell>
          <cell r="BF209">
            <v>0</v>
          </cell>
        </row>
        <row r="210">
          <cell r="D210">
            <v>0</v>
          </cell>
          <cell r="E210" t="str">
            <v>NUF</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W210">
            <v>0</v>
          </cell>
          <cell r="AX210">
            <v>0</v>
          </cell>
          <cell r="AY210">
            <v>0</v>
          </cell>
          <cell r="AZ210">
            <v>0</v>
          </cell>
          <cell r="BA210">
            <v>0</v>
          </cell>
          <cell r="BB210">
            <v>0</v>
          </cell>
          <cell r="BC210">
            <v>0</v>
          </cell>
          <cell r="BD210">
            <v>0</v>
          </cell>
          <cell r="BE210">
            <v>0</v>
          </cell>
          <cell r="BF210">
            <v>0</v>
          </cell>
        </row>
        <row r="211">
          <cell r="D211">
            <v>0</v>
          </cell>
          <cell r="E211" t="str">
            <v>Commitment Fees</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W211">
            <v>0</v>
          </cell>
          <cell r="AX211">
            <v>0</v>
          </cell>
          <cell r="AY211">
            <v>0</v>
          </cell>
          <cell r="AZ211">
            <v>0</v>
          </cell>
          <cell r="BA211">
            <v>0</v>
          </cell>
          <cell r="BB211">
            <v>0</v>
          </cell>
          <cell r="BC211">
            <v>0</v>
          </cell>
          <cell r="BD211">
            <v>0</v>
          </cell>
          <cell r="BE211">
            <v>0</v>
          </cell>
          <cell r="BF211">
            <v>0</v>
          </cell>
        </row>
        <row r="212">
          <cell r="D212">
            <v>0</v>
          </cell>
          <cell r="E212" t="str">
            <v>Notary &amp; Lawyer</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W212">
            <v>0</v>
          </cell>
          <cell r="AX212">
            <v>0</v>
          </cell>
          <cell r="AY212">
            <v>0</v>
          </cell>
          <cell r="AZ212">
            <v>0</v>
          </cell>
          <cell r="BA212">
            <v>0</v>
          </cell>
          <cell r="BB212">
            <v>0</v>
          </cell>
          <cell r="BC212">
            <v>0</v>
          </cell>
          <cell r="BD212">
            <v>0</v>
          </cell>
          <cell r="BE212">
            <v>0</v>
          </cell>
          <cell r="BF212">
            <v>0</v>
          </cell>
        </row>
        <row r="213">
          <cell r="D213">
            <v>0</v>
          </cell>
          <cell r="E213" t="str">
            <v>Loan Reg.  Conservateur</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W213">
            <v>0</v>
          </cell>
          <cell r="AX213">
            <v>0</v>
          </cell>
          <cell r="AY213">
            <v>0</v>
          </cell>
          <cell r="AZ213">
            <v>0</v>
          </cell>
          <cell r="BA213">
            <v>0</v>
          </cell>
          <cell r="BB213">
            <v>0</v>
          </cell>
          <cell r="BC213">
            <v>0</v>
          </cell>
          <cell r="BD213">
            <v>0</v>
          </cell>
          <cell r="BE213">
            <v>0</v>
          </cell>
          <cell r="BF213">
            <v>0</v>
          </cell>
        </row>
        <row r="214">
          <cell r="D214">
            <v>0</v>
          </cell>
          <cell r="E214" t="str">
            <v>Cap Fee</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W214">
            <v>0</v>
          </cell>
          <cell r="AX214">
            <v>0</v>
          </cell>
          <cell r="AY214">
            <v>0</v>
          </cell>
          <cell r="AZ214">
            <v>0</v>
          </cell>
          <cell r="BA214">
            <v>0</v>
          </cell>
          <cell r="BB214">
            <v>0</v>
          </cell>
          <cell r="BC214">
            <v>0</v>
          </cell>
          <cell r="BD214">
            <v>0</v>
          </cell>
          <cell r="BE214">
            <v>0</v>
          </cell>
          <cell r="BF214">
            <v>0</v>
          </cell>
        </row>
        <row r="216">
          <cell r="D216">
            <v>0</v>
          </cell>
          <cell r="E216" t="str">
            <v>Capex Debt Cash Flows</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W216">
            <v>0</v>
          </cell>
          <cell r="AX216">
            <v>0</v>
          </cell>
          <cell r="AY216">
            <v>0</v>
          </cell>
          <cell r="AZ216">
            <v>0</v>
          </cell>
          <cell r="BA216">
            <v>0</v>
          </cell>
          <cell r="BB216">
            <v>0</v>
          </cell>
          <cell r="BC216">
            <v>0</v>
          </cell>
          <cell r="BD216">
            <v>0</v>
          </cell>
          <cell r="BE216">
            <v>0</v>
          </cell>
          <cell r="BF216">
            <v>0</v>
          </cell>
        </row>
        <row r="218">
          <cell r="E218" t="str">
            <v>Global Debt</v>
          </cell>
        </row>
        <row r="220">
          <cell r="E220" t="str">
            <v>Principal BOP</v>
          </cell>
          <cell r="G220">
            <v>0</v>
          </cell>
          <cell r="H220">
            <v>411968</v>
          </cell>
          <cell r="I220">
            <v>411968</v>
          </cell>
          <cell r="J220">
            <v>411968</v>
          </cell>
          <cell r="K220">
            <v>411968</v>
          </cell>
          <cell r="L220">
            <v>411968</v>
          </cell>
          <cell r="M220">
            <v>411968</v>
          </cell>
          <cell r="N220">
            <v>411968</v>
          </cell>
          <cell r="O220">
            <v>411968</v>
          </cell>
          <cell r="P220">
            <v>411968</v>
          </cell>
          <cell r="Q220">
            <v>411968</v>
          </cell>
          <cell r="R220">
            <v>411968</v>
          </cell>
          <cell r="S220">
            <v>411968</v>
          </cell>
          <cell r="T220">
            <v>411968</v>
          </cell>
          <cell r="U220">
            <v>411968</v>
          </cell>
          <cell r="V220">
            <v>411968</v>
          </cell>
          <cell r="W220">
            <v>411968</v>
          </cell>
          <cell r="X220">
            <v>411968</v>
          </cell>
          <cell r="Y220">
            <v>411968</v>
          </cell>
          <cell r="Z220">
            <v>411968</v>
          </cell>
          <cell r="AA220">
            <v>411968</v>
          </cell>
          <cell r="AB220">
            <v>411968</v>
          </cell>
          <cell r="AC220">
            <v>411968</v>
          </cell>
          <cell r="AD220">
            <v>411968</v>
          </cell>
          <cell r="AE220">
            <v>411968</v>
          </cell>
          <cell r="AF220">
            <v>411968</v>
          </cell>
          <cell r="AG220">
            <v>411968</v>
          </cell>
          <cell r="AH220">
            <v>411968</v>
          </cell>
          <cell r="AI220">
            <v>411968</v>
          </cell>
          <cell r="AJ220">
            <v>411968</v>
          </cell>
          <cell r="AK220">
            <v>411968</v>
          </cell>
          <cell r="AL220">
            <v>411968</v>
          </cell>
          <cell r="AM220">
            <v>411968</v>
          </cell>
          <cell r="AN220">
            <v>411968</v>
          </cell>
          <cell r="AO220">
            <v>411968</v>
          </cell>
          <cell r="AP220">
            <v>411968</v>
          </cell>
          <cell r="AQ220">
            <v>411968</v>
          </cell>
          <cell r="AR220">
            <v>411968</v>
          </cell>
          <cell r="AS220">
            <v>411968</v>
          </cell>
          <cell r="AT220">
            <v>411968</v>
          </cell>
          <cell r="AU220">
            <v>411968</v>
          </cell>
        </row>
        <row r="221">
          <cell r="E221" t="str">
            <v>Drawdown</v>
          </cell>
          <cell r="G221">
            <v>411968</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row>
        <row r="222">
          <cell r="E222" t="str">
            <v>Reimbursement</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row>
        <row r="223">
          <cell r="E223" t="str">
            <v>Amortization</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row>
        <row r="224">
          <cell r="E224" t="str">
            <v>Principal EOP</v>
          </cell>
          <cell r="G224">
            <v>411968</v>
          </cell>
          <cell r="H224">
            <v>411968</v>
          </cell>
          <cell r="I224">
            <v>411968</v>
          </cell>
          <cell r="J224">
            <v>411968</v>
          </cell>
          <cell r="K224">
            <v>411968</v>
          </cell>
          <cell r="L224">
            <v>411968</v>
          </cell>
          <cell r="M224">
            <v>411968</v>
          </cell>
          <cell r="N224">
            <v>411968</v>
          </cell>
          <cell r="O224">
            <v>411968</v>
          </cell>
          <cell r="P224">
            <v>411968</v>
          </cell>
          <cell r="Q224">
            <v>411968</v>
          </cell>
          <cell r="R224">
            <v>411968</v>
          </cell>
          <cell r="S224">
            <v>411968</v>
          </cell>
          <cell r="T224">
            <v>411968</v>
          </cell>
          <cell r="U224">
            <v>411968</v>
          </cell>
          <cell r="V224">
            <v>411968</v>
          </cell>
          <cell r="W224">
            <v>411968</v>
          </cell>
          <cell r="X224">
            <v>411968</v>
          </cell>
          <cell r="Y224">
            <v>411968</v>
          </cell>
          <cell r="Z224">
            <v>411968</v>
          </cell>
          <cell r="AA224">
            <v>411968</v>
          </cell>
          <cell r="AB224">
            <v>411968</v>
          </cell>
          <cell r="AC224">
            <v>411968</v>
          </cell>
          <cell r="AD224">
            <v>411968</v>
          </cell>
          <cell r="AE224">
            <v>411968</v>
          </cell>
          <cell r="AF224">
            <v>411968</v>
          </cell>
          <cell r="AG224">
            <v>411968</v>
          </cell>
          <cell r="AH224">
            <v>411968</v>
          </cell>
          <cell r="AI224">
            <v>411968</v>
          </cell>
          <cell r="AJ224">
            <v>411968</v>
          </cell>
          <cell r="AK224">
            <v>411968</v>
          </cell>
          <cell r="AL224">
            <v>411968</v>
          </cell>
          <cell r="AM224">
            <v>411968</v>
          </cell>
          <cell r="AN224">
            <v>411968</v>
          </cell>
          <cell r="AO224">
            <v>411968</v>
          </cell>
          <cell r="AP224">
            <v>411968</v>
          </cell>
          <cell r="AQ224">
            <v>411968</v>
          </cell>
          <cell r="AR224">
            <v>411968</v>
          </cell>
          <cell r="AS224">
            <v>411968</v>
          </cell>
          <cell r="AT224">
            <v>411968</v>
          </cell>
          <cell r="AU224">
            <v>411968</v>
          </cell>
          <cell r="AW224">
            <v>411968</v>
          </cell>
          <cell r="AX224">
            <v>411968</v>
          </cell>
          <cell r="AY224">
            <v>411968</v>
          </cell>
          <cell r="AZ224">
            <v>411968</v>
          </cell>
          <cell r="BA224">
            <v>411968</v>
          </cell>
          <cell r="BB224">
            <v>411968</v>
          </cell>
          <cell r="BC224">
            <v>411968</v>
          </cell>
          <cell r="BD224">
            <v>411968</v>
          </cell>
          <cell r="BE224">
            <v>411968</v>
          </cell>
          <cell r="BF224">
            <v>411968</v>
          </cell>
        </row>
        <row r="226">
          <cell r="E226" t="str">
            <v>Paid Interests</v>
          </cell>
          <cell r="G226">
            <v>0</v>
          </cell>
          <cell r="H226">
            <v>-5376.1823999999997</v>
          </cell>
          <cell r="I226">
            <v>-5376.1823999999997</v>
          </cell>
          <cell r="J226">
            <v>-5376.1823999999997</v>
          </cell>
          <cell r="K226">
            <v>-5376.1823999999997</v>
          </cell>
          <cell r="L226">
            <v>-5376.1823999999997</v>
          </cell>
          <cell r="M226">
            <v>-5376.1823999999997</v>
          </cell>
          <cell r="N226">
            <v>-5376.1823999999997</v>
          </cell>
          <cell r="O226">
            <v>-5376.1823999999997</v>
          </cell>
          <cell r="P226">
            <v>-5376.1823999999997</v>
          </cell>
          <cell r="Q226">
            <v>-5376.1823999999997</v>
          </cell>
          <cell r="R226">
            <v>-5376.1823999999997</v>
          </cell>
          <cell r="S226">
            <v>-5376.1823999999997</v>
          </cell>
          <cell r="T226">
            <v>-5376.1823999999997</v>
          </cell>
          <cell r="U226">
            <v>-5376.1823999999997</v>
          </cell>
          <cell r="V226">
            <v>-5376.1823999999997</v>
          </cell>
          <cell r="W226">
            <v>-5376.1823999999997</v>
          </cell>
          <cell r="X226">
            <v>-5376.1823999999997</v>
          </cell>
          <cell r="Y226">
            <v>-5376.1823999999997</v>
          </cell>
          <cell r="Z226">
            <v>-5376.1823999999997</v>
          </cell>
          <cell r="AA226">
            <v>-5376.1823999999997</v>
          </cell>
          <cell r="AB226">
            <v>-5376.1823999999997</v>
          </cell>
          <cell r="AC226">
            <v>-5376.1823999999997</v>
          </cell>
          <cell r="AD226">
            <v>-5376.1823999999997</v>
          </cell>
          <cell r="AE226">
            <v>-5376.1823999999997</v>
          </cell>
          <cell r="AF226">
            <v>-5376.1823999999997</v>
          </cell>
          <cell r="AG226">
            <v>-5376.1823999999997</v>
          </cell>
          <cell r="AH226">
            <v>-5376.1823999999997</v>
          </cell>
          <cell r="AI226">
            <v>-5376.1823999999997</v>
          </cell>
          <cell r="AJ226">
            <v>-5376.1823999999997</v>
          </cell>
          <cell r="AK226">
            <v>-5376.1823999999997</v>
          </cell>
          <cell r="AL226">
            <v>-5376.1823999999997</v>
          </cell>
          <cell r="AM226">
            <v>-5376.1823999999997</v>
          </cell>
          <cell r="AN226">
            <v>-5376.1823999999997</v>
          </cell>
          <cell r="AO226">
            <v>-5376.1823999999997</v>
          </cell>
          <cell r="AP226">
            <v>-5376.1823999999997</v>
          </cell>
          <cell r="AQ226">
            <v>-5376.1823999999997</v>
          </cell>
          <cell r="AR226">
            <v>-5376.1823999999997</v>
          </cell>
          <cell r="AS226">
            <v>-5376.1823999999997</v>
          </cell>
          <cell r="AT226">
            <v>-5376.1823999999997</v>
          </cell>
          <cell r="AU226">
            <v>-5376.1823999999997</v>
          </cell>
        </row>
        <row r="227">
          <cell r="E227" t="str">
            <v>NUF</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row>
        <row r="228">
          <cell r="E228" t="str">
            <v>Commitment Fees</v>
          </cell>
          <cell r="G228">
            <v>-2059.84</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row>
        <row r="229">
          <cell r="E229" t="str">
            <v>Notary &amp; Lawyer</v>
          </cell>
          <cell r="G229">
            <v>-2265.8240000000001</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row>
        <row r="230">
          <cell r="E230" t="str">
            <v>Loan Reg.  Conservateur</v>
          </cell>
          <cell r="G230">
            <v>-205.98400000000001</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row>
        <row r="231">
          <cell r="E231" t="str">
            <v>Cap Fee</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row>
        <row r="232">
          <cell r="E232" t="str">
            <v>Mortgage Release Fees</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row>
        <row r="234">
          <cell r="D234">
            <v>192389.05600000039</v>
          </cell>
          <cell r="E234" t="str">
            <v>Debt Cash Flows</v>
          </cell>
          <cell r="G234">
            <v>407436.35200000001</v>
          </cell>
          <cell r="H234">
            <v>-5376.1823999999997</v>
          </cell>
          <cell r="I234">
            <v>-5376.1823999999997</v>
          </cell>
          <cell r="J234">
            <v>-5376.1823999999997</v>
          </cell>
          <cell r="K234">
            <v>-5376.1823999999997</v>
          </cell>
          <cell r="L234">
            <v>-5376.1823999999997</v>
          </cell>
          <cell r="M234">
            <v>-5376.1823999999997</v>
          </cell>
          <cell r="N234">
            <v>-5376.1823999999997</v>
          </cell>
          <cell r="O234">
            <v>-5376.1823999999997</v>
          </cell>
          <cell r="P234">
            <v>-5376.1823999999997</v>
          </cell>
          <cell r="Q234">
            <v>-5376.1823999999997</v>
          </cell>
          <cell r="R234">
            <v>-5376.1823999999997</v>
          </cell>
          <cell r="S234">
            <v>-5376.1823999999997</v>
          </cell>
          <cell r="T234">
            <v>-5376.1823999999997</v>
          </cell>
          <cell r="U234">
            <v>-5376.1823999999997</v>
          </cell>
          <cell r="V234">
            <v>-5376.1823999999997</v>
          </cell>
          <cell r="W234">
            <v>-5376.1823999999997</v>
          </cell>
          <cell r="X234">
            <v>-5376.1823999999997</v>
          </cell>
          <cell r="Y234">
            <v>-5376.1823999999997</v>
          </cell>
          <cell r="Z234">
            <v>-5376.1823999999997</v>
          </cell>
          <cell r="AA234">
            <v>-5376.1823999999997</v>
          </cell>
          <cell r="AB234">
            <v>-5376.1823999999997</v>
          </cell>
          <cell r="AC234">
            <v>-5376.1823999999997</v>
          </cell>
          <cell r="AD234">
            <v>-5376.1823999999997</v>
          </cell>
          <cell r="AE234">
            <v>-5376.1823999999997</v>
          </cell>
          <cell r="AF234">
            <v>-5376.1823999999997</v>
          </cell>
          <cell r="AG234">
            <v>-5376.1823999999997</v>
          </cell>
          <cell r="AH234">
            <v>-5376.1823999999997</v>
          </cell>
          <cell r="AI234">
            <v>-5376.1823999999997</v>
          </cell>
          <cell r="AJ234">
            <v>-5376.1823999999997</v>
          </cell>
          <cell r="AK234">
            <v>-5376.1823999999997</v>
          </cell>
          <cell r="AL234">
            <v>-5376.1823999999997</v>
          </cell>
          <cell r="AM234">
            <v>-5376.1823999999997</v>
          </cell>
          <cell r="AN234">
            <v>-5376.1823999999997</v>
          </cell>
          <cell r="AO234">
            <v>-5376.1823999999997</v>
          </cell>
          <cell r="AP234">
            <v>-5376.1823999999997</v>
          </cell>
          <cell r="AQ234">
            <v>-5376.1823999999997</v>
          </cell>
          <cell r="AR234">
            <v>-5376.1823999999997</v>
          </cell>
          <cell r="AS234">
            <v>-5376.1823999999997</v>
          </cell>
          <cell r="AT234">
            <v>-5376.1823999999997</v>
          </cell>
          <cell r="AU234">
            <v>-5376.1823999999997</v>
          </cell>
        </row>
        <row r="236">
          <cell r="D236">
            <v>-323600.86399999971</v>
          </cell>
          <cell r="E236" t="str">
            <v>Cash Flows after Debt</v>
          </cell>
          <cell r="G236">
            <v>-109559.10800000001</v>
          </cell>
          <cell r="H236">
            <v>-6607.9667200000004</v>
          </cell>
          <cell r="I236">
            <v>-3340.7223999999997</v>
          </cell>
          <cell r="J236">
            <v>-5174.31808</v>
          </cell>
          <cell r="K236">
            <v>-5376.1823999999997</v>
          </cell>
          <cell r="L236">
            <v>-5376.1823999999997</v>
          </cell>
          <cell r="M236">
            <v>-5376.1823999999997</v>
          </cell>
          <cell r="N236">
            <v>-5376.1823999999997</v>
          </cell>
          <cell r="O236">
            <v>-5376.1823999999997</v>
          </cell>
          <cell r="P236">
            <v>-5376.1823999999997</v>
          </cell>
          <cell r="Q236">
            <v>-5376.1823999999997</v>
          </cell>
          <cell r="R236">
            <v>-5376.1823999999997</v>
          </cell>
          <cell r="S236">
            <v>-5376.1823999999997</v>
          </cell>
          <cell r="T236">
            <v>-5376.1823999999997</v>
          </cell>
          <cell r="U236">
            <v>-5376.1823999999997</v>
          </cell>
          <cell r="V236">
            <v>-5376.1823999999997</v>
          </cell>
          <cell r="W236">
            <v>-5376.1823999999997</v>
          </cell>
          <cell r="X236">
            <v>-5376.1823999999997</v>
          </cell>
          <cell r="Y236">
            <v>-5376.1823999999997</v>
          </cell>
          <cell r="Z236">
            <v>-5376.1823999999997</v>
          </cell>
          <cell r="AA236">
            <v>-5376.1823999999997</v>
          </cell>
          <cell r="AB236">
            <v>-5376.1823999999997</v>
          </cell>
          <cell r="AC236">
            <v>-5376.1823999999997</v>
          </cell>
          <cell r="AD236">
            <v>-5376.1823999999997</v>
          </cell>
          <cell r="AE236">
            <v>-5376.1823999999997</v>
          </cell>
          <cell r="AF236">
            <v>-5376.1823999999997</v>
          </cell>
          <cell r="AG236">
            <v>-5376.1823999999997</v>
          </cell>
          <cell r="AH236">
            <v>-5376.1823999999997</v>
          </cell>
          <cell r="AI236">
            <v>-5376.1823999999997</v>
          </cell>
          <cell r="AJ236">
            <v>-5376.1823999999997</v>
          </cell>
          <cell r="AK236">
            <v>-5376.1823999999997</v>
          </cell>
          <cell r="AL236">
            <v>-5376.1823999999997</v>
          </cell>
          <cell r="AM236">
            <v>-5376.1823999999997</v>
          </cell>
          <cell r="AN236">
            <v>-5376.1823999999997</v>
          </cell>
          <cell r="AO236">
            <v>-5376.1823999999997</v>
          </cell>
          <cell r="AP236">
            <v>-5376.1823999999997</v>
          </cell>
          <cell r="AQ236">
            <v>-5376.1823999999997</v>
          </cell>
          <cell r="AR236">
            <v>-5376.1823999999997</v>
          </cell>
          <cell r="AS236">
            <v>-5376.1823999999997</v>
          </cell>
          <cell r="AT236">
            <v>-5376.1823999999997</v>
          </cell>
          <cell r="AU236">
            <v>-5376.1823999999997</v>
          </cell>
          <cell r="AW236">
            <v>-20499.189599999998</v>
          </cell>
          <cell r="AX236">
            <v>-21504.729599999999</v>
          </cell>
          <cell r="AY236">
            <v>-21504.729599999999</v>
          </cell>
          <cell r="AZ236">
            <v>-21504.729599999999</v>
          </cell>
          <cell r="BA236">
            <v>-21504.729599999999</v>
          </cell>
          <cell r="BB236">
            <v>-21504.729599999999</v>
          </cell>
          <cell r="BC236">
            <v>-21504.729599999999</v>
          </cell>
          <cell r="BD236">
            <v>-21504.729599999999</v>
          </cell>
          <cell r="BE236">
            <v>-21504.729599999999</v>
          </cell>
          <cell r="BF236">
            <v>-21504.729599999999</v>
          </cell>
        </row>
        <row r="239">
          <cell r="D239">
            <v>-323600.86399999971</v>
          </cell>
          <cell r="E239" t="str">
            <v>Cash Flows after Debt</v>
          </cell>
          <cell r="G239">
            <v>-109559.10800000001</v>
          </cell>
          <cell r="H239">
            <v>-6607.9667200000004</v>
          </cell>
          <cell r="I239">
            <v>-3340.7223999999997</v>
          </cell>
          <cell r="J239">
            <v>-5174.31808</v>
          </cell>
          <cell r="K239">
            <v>-5376.1823999999997</v>
          </cell>
          <cell r="L239">
            <v>-5376.1823999999997</v>
          </cell>
          <cell r="M239">
            <v>-5376.1823999999997</v>
          </cell>
          <cell r="N239">
            <v>-5376.1823999999997</v>
          </cell>
          <cell r="O239">
            <v>-5376.1823999999997</v>
          </cell>
          <cell r="P239">
            <v>-5376.1823999999997</v>
          </cell>
          <cell r="Q239">
            <v>-5376.1823999999997</v>
          </cell>
          <cell r="R239">
            <v>-5376.1823999999997</v>
          </cell>
          <cell r="S239">
            <v>-5376.1823999999997</v>
          </cell>
          <cell r="T239">
            <v>-5376.1823999999997</v>
          </cell>
          <cell r="U239">
            <v>-5376.1823999999997</v>
          </cell>
          <cell r="V239">
            <v>-5376.1823999999997</v>
          </cell>
          <cell r="W239">
            <v>-5376.1823999999997</v>
          </cell>
          <cell r="X239">
            <v>-5376.1823999999997</v>
          </cell>
          <cell r="Y239">
            <v>-5376.1823999999997</v>
          </cell>
          <cell r="Z239">
            <v>-5376.1823999999997</v>
          </cell>
          <cell r="AA239">
            <v>-5376.1823999999997</v>
          </cell>
          <cell r="AB239">
            <v>-5376.1823999999997</v>
          </cell>
          <cell r="AC239">
            <v>-5376.1823999999997</v>
          </cell>
          <cell r="AD239">
            <v>-5376.1823999999997</v>
          </cell>
          <cell r="AE239">
            <v>-5376.1823999999997</v>
          </cell>
          <cell r="AF239">
            <v>-5376.1823999999997</v>
          </cell>
          <cell r="AG239">
            <v>-5376.1823999999997</v>
          </cell>
          <cell r="AH239">
            <v>-5376.1823999999997</v>
          </cell>
          <cell r="AI239">
            <v>-5376.1823999999997</v>
          </cell>
          <cell r="AJ239">
            <v>-5376.1823999999997</v>
          </cell>
          <cell r="AK239">
            <v>-5376.1823999999997</v>
          </cell>
          <cell r="AL239">
            <v>-5376.1823999999997</v>
          </cell>
          <cell r="AM239">
            <v>-5376.1823999999997</v>
          </cell>
          <cell r="AN239">
            <v>-5376.1823999999997</v>
          </cell>
          <cell r="AO239">
            <v>-5376.1823999999997</v>
          </cell>
          <cell r="AP239">
            <v>-5376.1823999999997</v>
          </cell>
          <cell r="AQ239">
            <v>-5376.1823999999997</v>
          </cell>
          <cell r="AR239">
            <v>-5376.1823999999997</v>
          </cell>
          <cell r="AS239">
            <v>-5376.1823999999997</v>
          </cell>
          <cell r="AT239">
            <v>-5376.1823999999997</v>
          </cell>
          <cell r="AU239">
            <v>-5376.1823999999997</v>
          </cell>
          <cell r="AW239">
            <v>-20499.189599999998</v>
          </cell>
          <cell r="AX239">
            <v>-21504.729599999999</v>
          </cell>
          <cell r="AY239">
            <v>-21504.729599999999</v>
          </cell>
          <cell r="AZ239">
            <v>-21504.729599999999</v>
          </cell>
          <cell r="BA239">
            <v>-21504.729599999999</v>
          </cell>
          <cell r="BB239">
            <v>-21504.729599999999</v>
          </cell>
          <cell r="BC239">
            <v>-21504.729599999999</v>
          </cell>
          <cell r="BD239">
            <v>-21504.729599999999</v>
          </cell>
          <cell r="BE239">
            <v>-21504.729599999999</v>
          </cell>
          <cell r="BF239">
            <v>-21504.729599999999</v>
          </cell>
        </row>
        <row r="242">
          <cell r="E242" t="str">
            <v>Bank Cash Reserve</v>
          </cell>
          <cell r="G242" t="str">
            <v>Initial Cash Reserve</v>
          </cell>
          <cell r="H242" t="str">
            <v>Start</v>
          </cell>
          <cell r="I242" t="str">
            <v>End</v>
          </cell>
          <cell r="J242" t="str">
            <v>Target Cash Reserve</v>
          </cell>
          <cell r="K242" t="str">
            <v>Interest Rate</v>
          </cell>
          <cell r="AW242" t="str">
            <v>Start</v>
          </cell>
          <cell r="AX242" t="str">
            <v>End</v>
          </cell>
          <cell r="AY242" t="str">
            <v>Target Cash Reserve</v>
          </cell>
          <cell r="AZ242" t="str">
            <v>Interest Rate</v>
          </cell>
        </row>
        <row r="243">
          <cell r="G243">
            <v>0</v>
          </cell>
          <cell r="H243">
            <v>0</v>
          </cell>
          <cell r="I243">
            <v>0</v>
          </cell>
          <cell r="J243">
            <v>0</v>
          </cell>
          <cell r="K243">
            <v>2.5000000000000001E-2</v>
          </cell>
          <cell r="AW243">
            <v>0</v>
          </cell>
          <cell r="AX243">
            <v>0</v>
          </cell>
          <cell r="AY243">
            <v>0</v>
          </cell>
          <cell r="AZ243">
            <v>2.5000000000000001E-2</v>
          </cell>
        </row>
        <row r="245">
          <cell r="E245" t="str">
            <v>Cash Reserve BOP</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W245">
            <v>0</v>
          </cell>
          <cell r="AX245">
            <v>0</v>
          </cell>
          <cell r="AY245">
            <v>0</v>
          </cell>
          <cell r="AZ245">
            <v>0</v>
          </cell>
          <cell r="BA245">
            <v>0</v>
          </cell>
          <cell r="BB245">
            <v>0</v>
          </cell>
          <cell r="BC245">
            <v>0</v>
          </cell>
          <cell r="BD245">
            <v>0</v>
          </cell>
          <cell r="BE245">
            <v>0</v>
          </cell>
          <cell r="BF245">
            <v>0</v>
          </cell>
        </row>
        <row r="246">
          <cell r="D246">
            <v>0</v>
          </cell>
          <cell r="E246" t="str">
            <v>Cash Reserve Ignition</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W246">
            <v>0</v>
          </cell>
          <cell r="AX246">
            <v>0</v>
          </cell>
          <cell r="AY246">
            <v>0</v>
          </cell>
          <cell r="AZ246">
            <v>0</v>
          </cell>
          <cell r="BA246">
            <v>0</v>
          </cell>
          <cell r="BB246">
            <v>0</v>
          </cell>
          <cell r="BC246">
            <v>0</v>
          </cell>
          <cell r="BD246">
            <v>0</v>
          </cell>
          <cell r="BE246">
            <v>0</v>
          </cell>
          <cell r="BF246">
            <v>0</v>
          </cell>
        </row>
        <row r="247">
          <cell r="E247" t="str">
            <v>Target Cash Reserve</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W247">
            <v>0</v>
          </cell>
          <cell r="AX247">
            <v>0</v>
          </cell>
          <cell r="AY247">
            <v>0</v>
          </cell>
          <cell r="AZ247">
            <v>0</v>
          </cell>
          <cell r="BA247">
            <v>0</v>
          </cell>
          <cell r="BB247">
            <v>0</v>
          </cell>
          <cell r="BC247">
            <v>0</v>
          </cell>
          <cell r="BD247">
            <v>0</v>
          </cell>
          <cell r="BE247">
            <v>0</v>
          </cell>
          <cell r="BF247">
            <v>0</v>
          </cell>
        </row>
        <row r="248">
          <cell r="D248">
            <v>0</v>
          </cell>
          <cell r="E248" t="str">
            <v>Interests</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W248">
            <v>0</v>
          </cell>
          <cell r="AX248">
            <v>0</v>
          </cell>
          <cell r="AY248">
            <v>0</v>
          </cell>
          <cell r="AZ248">
            <v>0</v>
          </cell>
          <cell r="BA248">
            <v>0</v>
          </cell>
          <cell r="BB248">
            <v>0</v>
          </cell>
          <cell r="BC248">
            <v>0</v>
          </cell>
          <cell r="BD248">
            <v>0</v>
          </cell>
          <cell r="BE248">
            <v>0</v>
          </cell>
          <cell r="BF248">
            <v>0</v>
          </cell>
        </row>
        <row r="249">
          <cell r="D249">
            <v>0</v>
          </cell>
          <cell r="E249" t="str">
            <v>Cash Reserve Flows</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W249">
            <v>0</v>
          </cell>
          <cell r="AX249">
            <v>0</v>
          </cell>
          <cell r="AY249">
            <v>0</v>
          </cell>
          <cell r="AZ249">
            <v>0</v>
          </cell>
          <cell r="BA249">
            <v>0</v>
          </cell>
          <cell r="BB249">
            <v>0</v>
          </cell>
          <cell r="BC249">
            <v>0</v>
          </cell>
          <cell r="BD249">
            <v>0</v>
          </cell>
          <cell r="BE249">
            <v>0</v>
          </cell>
          <cell r="BF249">
            <v>0</v>
          </cell>
        </row>
        <row r="250">
          <cell r="E250" t="str">
            <v>Cash Reserve EOP</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W250">
            <v>0</v>
          </cell>
          <cell r="AX250">
            <v>0</v>
          </cell>
          <cell r="AY250">
            <v>0</v>
          </cell>
          <cell r="AZ250">
            <v>0</v>
          </cell>
          <cell r="BA250">
            <v>0</v>
          </cell>
          <cell r="BB250">
            <v>0</v>
          </cell>
          <cell r="BC250">
            <v>0</v>
          </cell>
          <cell r="BD250">
            <v>0</v>
          </cell>
          <cell r="BE250">
            <v>0</v>
          </cell>
          <cell r="BF250">
            <v>0</v>
          </cell>
        </row>
        <row r="252">
          <cell r="D252">
            <v>-323600.86399999971</v>
          </cell>
          <cell r="E252" t="str">
            <v>Cash Flows after Bank CR</v>
          </cell>
          <cell r="G252">
            <v>-109559.10800000001</v>
          </cell>
          <cell r="H252">
            <v>-6607.9667200000004</v>
          </cell>
          <cell r="I252">
            <v>-3340.7223999999997</v>
          </cell>
          <cell r="J252">
            <v>-5174.31808</v>
          </cell>
          <cell r="K252">
            <v>-5376.1823999999997</v>
          </cell>
          <cell r="L252">
            <v>-5376.1823999999997</v>
          </cell>
          <cell r="M252">
            <v>-5376.1823999999997</v>
          </cell>
          <cell r="N252">
            <v>-5376.1823999999997</v>
          </cell>
          <cell r="O252">
            <v>-5376.1823999999997</v>
          </cell>
          <cell r="P252">
            <v>-5376.1823999999997</v>
          </cell>
          <cell r="Q252">
            <v>-5376.1823999999997</v>
          </cell>
          <cell r="R252">
            <v>-5376.1823999999997</v>
          </cell>
          <cell r="S252">
            <v>-5376.1823999999997</v>
          </cell>
          <cell r="T252">
            <v>-5376.1823999999997</v>
          </cell>
          <cell r="U252">
            <v>-5376.1823999999997</v>
          </cell>
          <cell r="V252">
            <v>-5376.1823999999997</v>
          </cell>
          <cell r="W252">
            <v>-5376.1823999999997</v>
          </cell>
          <cell r="X252">
            <v>-5376.1823999999997</v>
          </cell>
          <cell r="Y252">
            <v>-5376.1823999999997</v>
          </cell>
          <cell r="Z252">
            <v>-5376.1823999999997</v>
          </cell>
          <cell r="AA252">
            <v>-5376.1823999999997</v>
          </cell>
          <cell r="AB252">
            <v>-5376.1823999999997</v>
          </cell>
          <cell r="AC252">
            <v>-5376.1823999999997</v>
          </cell>
          <cell r="AD252">
            <v>-5376.1823999999997</v>
          </cell>
          <cell r="AE252">
            <v>-5376.1823999999997</v>
          </cell>
          <cell r="AF252">
            <v>-5376.1823999999997</v>
          </cell>
          <cell r="AG252">
            <v>-5376.1823999999997</v>
          </cell>
          <cell r="AH252">
            <v>-5376.1823999999997</v>
          </cell>
          <cell r="AI252">
            <v>-5376.1823999999997</v>
          </cell>
          <cell r="AJ252">
            <v>-5376.1823999999997</v>
          </cell>
          <cell r="AK252">
            <v>-5376.1823999999997</v>
          </cell>
          <cell r="AL252">
            <v>-5376.1823999999997</v>
          </cell>
          <cell r="AM252">
            <v>-5376.1823999999997</v>
          </cell>
          <cell r="AN252">
            <v>-5376.1823999999997</v>
          </cell>
          <cell r="AO252">
            <v>-5376.1823999999997</v>
          </cell>
          <cell r="AP252">
            <v>-5376.1823999999997</v>
          </cell>
          <cell r="AQ252">
            <v>-5376.1823999999997</v>
          </cell>
          <cell r="AR252">
            <v>-5376.1823999999997</v>
          </cell>
          <cell r="AS252">
            <v>-5376.1823999999997</v>
          </cell>
          <cell r="AT252">
            <v>-5376.1823999999997</v>
          </cell>
          <cell r="AU252">
            <v>-5376.1823999999997</v>
          </cell>
          <cell r="AW252">
            <v>-20499.189599999998</v>
          </cell>
          <cell r="AX252">
            <v>-21504.729599999999</v>
          </cell>
          <cell r="AY252">
            <v>-21504.729599999999</v>
          </cell>
          <cell r="AZ252">
            <v>-21504.729599999999</v>
          </cell>
          <cell r="BA252">
            <v>-21504.729599999999</v>
          </cell>
          <cell r="BB252">
            <v>-21504.729599999999</v>
          </cell>
          <cell r="BC252">
            <v>-21504.729599999999</v>
          </cell>
          <cell r="BD252">
            <v>-21504.729599999999</v>
          </cell>
          <cell r="BE252">
            <v>-21504.729599999999</v>
          </cell>
          <cell r="BF252">
            <v>-21504.729599999999</v>
          </cell>
        </row>
        <row r="254">
          <cell r="D254" t="str">
            <v>IRR</v>
          </cell>
          <cell r="E254" t="e">
            <v>#DIV/0!</v>
          </cell>
        </row>
        <row r="258">
          <cell r="E258" t="str">
            <v>Covenants</v>
          </cell>
        </row>
        <row r="259">
          <cell r="E259" t="str">
            <v>ICR (including Cash Reserve)</v>
          </cell>
          <cell r="G259">
            <v>1.1000000000000001</v>
          </cell>
          <cell r="H259">
            <v>-0.22911877394636021</v>
          </cell>
          <cell r="I259">
            <v>0.37860694607385348</v>
          </cell>
          <cell r="J259">
            <v>3.7547892720306522E-2</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W259">
            <v>-0.22911877394636021</v>
          </cell>
          <cell r="AX259">
            <v>0</v>
          </cell>
          <cell r="AY259">
            <v>0</v>
          </cell>
          <cell r="AZ259">
            <v>0</v>
          </cell>
          <cell r="BA259">
            <v>0</v>
          </cell>
          <cell r="BB259">
            <v>0</v>
          </cell>
          <cell r="BC259">
            <v>0</v>
          </cell>
          <cell r="BD259">
            <v>0</v>
          </cell>
          <cell r="BE259">
            <v>0</v>
          </cell>
          <cell r="BF259">
            <v>0</v>
          </cell>
        </row>
        <row r="260">
          <cell r="E260" t="str">
            <v>DSCR</v>
          </cell>
          <cell r="G260">
            <v>1</v>
          </cell>
          <cell r="H260">
            <v>-0.22911877394636021</v>
          </cell>
          <cell r="I260">
            <v>0.37860694607385348</v>
          </cell>
          <cell r="J260">
            <v>3.7547892720306522E-2</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W260">
            <v>-0.22911877394636021</v>
          </cell>
          <cell r="AX260">
            <v>0</v>
          </cell>
          <cell r="AY260">
            <v>0</v>
          </cell>
          <cell r="AZ260">
            <v>0</v>
          </cell>
          <cell r="BA260">
            <v>0</v>
          </cell>
          <cell r="BB260">
            <v>0</v>
          </cell>
          <cell r="BC260">
            <v>0</v>
          </cell>
          <cell r="BD260">
            <v>0</v>
          </cell>
          <cell r="BE260">
            <v>0</v>
          </cell>
          <cell r="BF260">
            <v>0</v>
          </cell>
        </row>
        <row r="261">
          <cell r="E261" t="str">
            <v>Remaining AIC</v>
          </cell>
          <cell r="G261">
            <v>514960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W261">
            <v>0</v>
          </cell>
          <cell r="AX261">
            <v>0</v>
          </cell>
          <cell r="AY261">
            <v>0</v>
          </cell>
          <cell r="AZ261">
            <v>0</v>
          </cell>
          <cell r="BA261">
            <v>0</v>
          </cell>
          <cell r="BB261">
            <v>0</v>
          </cell>
          <cell r="BC261">
            <v>0</v>
          </cell>
          <cell r="BD261">
            <v>0</v>
          </cell>
          <cell r="BE261">
            <v>0</v>
          </cell>
          <cell r="BF261">
            <v>0</v>
          </cell>
        </row>
        <row r="262">
          <cell r="E262" t="str">
            <v>LTC</v>
          </cell>
          <cell r="H262"/>
          <cell r="I262"/>
          <cell r="J262"/>
          <cell r="K262"/>
          <cell r="L262"/>
          <cell r="M262"/>
          <cell r="N262"/>
          <cell r="O262"/>
          <cell r="P262"/>
          <cell r="Q262"/>
          <cell r="R262"/>
          <cell r="S262"/>
          <cell r="T262"/>
          <cell r="U262"/>
          <cell r="V262"/>
          <cell r="W262"/>
          <cell r="X262"/>
          <cell r="Y262"/>
          <cell r="Z262"/>
          <cell r="AA262"/>
          <cell r="AB262"/>
          <cell r="AC262"/>
          <cell r="AD262"/>
          <cell r="AE262"/>
          <cell r="AF262"/>
          <cell r="AG262"/>
          <cell r="AH262"/>
          <cell r="AI262"/>
          <cell r="AJ262"/>
          <cell r="AK262"/>
          <cell r="AL262"/>
          <cell r="AM262"/>
          <cell r="AN262"/>
          <cell r="AO262"/>
          <cell r="AP262"/>
          <cell r="AQ262"/>
          <cell r="AR262"/>
          <cell r="AS262"/>
          <cell r="AT262"/>
          <cell r="AU262"/>
          <cell r="AW262">
            <v>0</v>
          </cell>
          <cell r="AX262">
            <v>0</v>
          </cell>
          <cell r="AY262">
            <v>0</v>
          </cell>
          <cell r="AZ262">
            <v>0</v>
          </cell>
          <cell r="BA262">
            <v>0</v>
          </cell>
          <cell r="BB262">
            <v>0</v>
          </cell>
          <cell r="BC262">
            <v>0</v>
          </cell>
          <cell r="BD262">
            <v>0</v>
          </cell>
          <cell r="BE262">
            <v>0</v>
          </cell>
          <cell r="BF262">
            <v>0</v>
          </cell>
        </row>
        <row r="282">
          <cell r="E282" t="str">
            <v>Tax</v>
          </cell>
        </row>
        <row r="294">
          <cell r="E294" t="str">
            <v>New Capex</v>
          </cell>
        </row>
        <row r="295">
          <cell r="E295" t="str">
            <v>Building Depreciation</v>
          </cell>
        </row>
        <row r="296">
          <cell r="E296" t="str">
            <v>Capex Depreciation</v>
          </cell>
        </row>
        <row r="297">
          <cell r="E297" t="str">
            <v>Land Sold</v>
          </cell>
        </row>
        <row r="298">
          <cell r="E298" t="str">
            <v>Building Sold</v>
          </cell>
        </row>
        <row r="299">
          <cell r="E299" t="str">
            <v>Capex Sold</v>
          </cell>
        </row>
        <row r="301">
          <cell r="E301" t="str">
            <v>Land NAV EOP</v>
          </cell>
        </row>
        <row r="302">
          <cell r="E302" t="str">
            <v>Building NAV EOP</v>
          </cell>
        </row>
        <row r="303">
          <cell r="E303" t="str">
            <v>Capex NAV EOP</v>
          </cell>
        </row>
        <row r="351">
          <cell r="E351" t="str">
            <v>Fund Management Fees</v>
          </cell>
        </row>
        <row r="372">
          <cell r="E372" t="str">
            <v>Cash Flows after Investor CR</v>
          </cell>
        </row>
        <row r="391">
          <cell r="E391" t="e">
            <v>#DIV/0!</v>
          </cell>
        </row>
      </sheetData>
      <sheetData sheetId="11" refreshError="1"/>
      <sheetData sheetId="12" refreshError="1"/>
      <sheetData sheetId="13" refreshError="1"/>
      <sheetData sheetId="14" refreshError="1"/>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RUNTS SFAF"/>
      <sheetName val="EMPRUNTS SILOGI"/>
      <sheetName val="EMPRUNTS LA LAUZE"/>
      <sheetName val="REPARTITION"/>
      <sheetName val="CHARGES ANNUELLES"/>
      <sheetName val="CALCUL.XLS"/>
      <sheetName val="DATE"/>
      <sheetName val="Feuil1"/>
      <sheetName val="Feuil2"/>
      <sheetName val="Feuil3"/>
    </sheetNames>
    <sheetDataSet>
      <sheetData sheetId="0" refreshError="1"/>
      <sheetData sheetId="1" refreshError="1"/>
      <sheetData sheetId="2" refreshError="1"/>
      <sheetData sheetId="3" refreshError="1"/>
      <sheetData sheetId="4" refreshError="1"/>
      <sheetData sheetId="5"/>
      <sheetData sheetId="6" refreshError="1">
        <row r="3">
          <cell r="B3">
            <v>2004</v>
          </cell>
        </row>
        <row r="9">
          <cell r="B9">
            <v>38352</v>
          </cell>
        </row>
      </sheetData>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Hyp_Platform"/>
      <sheetName val="Hyp_Time"/>
      <sheetName val="Platform"/>
      <sheetName val="Hyp_Projects"/>
      <sheetName val="Project Flows"/>
      <sheetName val="Reporting"/>
      <sheetName val="Liste Projets"/>
      <sheetName val="Compare"/>
      <sheetName val="Pipeline"/>
      <sheetName val="Projets ombrières AgriPV"/>
      <sheetName val="Projets abandonnés"/>
      <sheetName val="Projets trackers agriPV"/>
      <sheetName val="Révision surface"/>
      <sheetName val="Feuil1"/>
      <sheetName val="UPSLIDE_UndoFormatting"/>
      <sheetName val="UPSLIDE_Undo"/>
    </sheetNames>
    <sheetDataSet>
      <sheetData sheetId="0" refreshError="1">
        <row r="6">
          <cell r="E6">
            <v>1</v>
          </cell>
        </row>
      </sheetData>
      <sheetData sheetId="1" refreshError="1">
        <row r="7">
          <cell r="D7">
            <v>2</v>
          </cell>
        </row>
        <row r="13">
          <cell r="E13">
            <v>35</v>
          </cell>
        </row>
        <row r="15">
          <cell r="E15">
            <v>0.06</v>
          </cell>
        </row>
        <row r="17">
          <cell r="E17">
            <v>0</v>
          </cell>
        </row>
        <row r="24">
          <cell r="E24">
            <v>44398</v>
          </cell>
        </row>
        <row r="38">
          <cell r="E38">
            <v>1</v>
          </cell>
        </row>
        <row r="42">
          <cell r="E42">
            <v>15</v>
          </cell>
        </row>
        <row r="43">
          <cell r="E43">
            <v>1</v>
          </cell>
        </row>
        <row r="44">
          <cell r="E44">
            <v>1</v>
          </cell>
        </row>
        <row r="45">
          <cell r="E45">
            <v>1.4999999999999999E-2</v>
          </cell>
        </row>
        <row r="46">
          <cell r="E46">
            <v>0.75</v>
          </cell>
        </row>
        <row r="51">
          <cell r="E51">
            <v>2</v>
          </cell>
        </row>
        <row r="52">
          <cell r="E52">
            <v>2</v>
          </cell>
        </row>
        <row r="70">
          <cell r="E70">
            <v>3</v>
          </cell>
        </row>
        <row r="89">
          <cell r="E89">
            <v>0</v>
          </cell>
        </row>
        <row r="90">
          <cell r="E90">
            <v>0</v>
          </cell>
        </row>
        <row r="91">
          <cell r="E91">
            <v>0</v>
          </cell>
        </row>
        <row r="92">
          <cell r="E92">
            <v>0</v>
          </cell>
        </row>
        <row r="93">
          <cell r="E93">
            <v>76784.304677009539</v>
          </cell>
        </row>
        <row r="94">
          <cell r="E94">
            <v>164607.08231900007</v>
          </cell>
        </row>
        <row r="95">
          <cell r="E95">
            <v>135171.01806445821</v>
          </cell>
        </row>
        <row r="96">
          <cell r="E96">
            <v>0</v>
          </cell>
        </row>
        <row r="97">
          <cell r="E97">
            <v>46203</v>
          </cell>
        </row>
        <row r="98">
          <cell r="E98">
            <v>13</v>
          </cell>
        </row>
        <row r="100">
          <cell r="E100">
            <v>2</v>
          </cell>
        </row>
        <row r="101">
          <cell r="E101">
            <v>3.5000000000000003E-2</v>
          </cell>
        </row>
        <row r="102">
          <cell r="E102">
            <v>0.01</v>
          </cell>
        </row>
        <row r="109">
          <cell r="E109">
            <v>1</v>
          </cell>
        </row>
        <row r="110">
          <cell r="E110">
            <v>1</v>
          </cell>
        </row>
        <row r="112">
          <cell r="E112">
            <v>5.0000000000000001E-3</v>
          </cell>
        </row>
        <row r="129">
          <cell r="E129">
            <v>0.2</v>
          </cell>
        </row>
        <row r="130">
          <cell r="E130">
            <v>2</v>
          </cell>
        </row>
        <row r="137">
          <cell r="E137">
            <v>1</v>
          </cell>
        </row>
        <row r="138">
          <cell r="E138">
            <v>1</v>
          </cell>
        </row>
        <row r="140">
          <cell r="E140">
            <v>2.6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hème Office">
  <a:themeElements>
    <a:clrScheme name="Palissad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4992-F941-4F15-884A-8FA6B173940E}">
  <sheetPr>
    <tabColor rgb="FFFF0000"/>
    <pageSetUpPr fitToPage="1"/>
  </sheetPr>
  <dimension ref="A1:EP122"/>
  <sheetViews>
    <sheetView tabSelected="1" topLeftCell="A72" zoomScale="50" zoomScaleNormal="50" zoomScaleSheetLayoutView="50" workbookViewId="0">
      <selection activeCell="I73" sqref="I73:J73"/>
    </sheetView>
  </sheetViews>
  <sheetFormatPr baseColWidth="10" defaultColWidth="11.42578125" defaultRowHeight="15" x14ac:dyDescent="0.25"/>
  <cols>
    <col min="1" max="1" width="5.7109375" customWidth="1"/>
    <col min="2" max="2" width="20.7109375" customWidth="1"/>
    <col min="3" max="3" width="34.7109375" customWidth="1"/>
    <col min="4" max="4" width="38.7109375" customWidth="1"/>
    <col min="5" max="5" width="34.7109375" customWidth="1"/>
    <col min="6" max="6" width="23.7109375" customWidth="1"/>
    <col min="7" max="8" width="22.7109375" customWidth="1"/>
    <col min="9" max="9" width="23.7109375" customWidth="1"/>
    <col min="10" max="10" width="20.7109375" customWidth="1"/>
    <col min="11" max="11" width="23.7109375" customWidth="1"/>
    <col min="12" max="12" width="22.7109375" customWidth="1"/>
    <col min="13" max="13" width="30.7109375" customWidth="1"/>
    <col min="14" max="15" width="12.7109375" customWidth="1"/>
    <col min="16" max="16" width="18.7109375" customWidth="1"/>
    <col min="17" max="17" width="18.28515625" customWidth="1"/>
    <col min="18" max="18" width="13.7109375" bestFit="1" customWidth="1"/>
  </cols>
  <sheetData>
    <row r="1" spans="1:46" ht="202.15" customHeight="1" x14ac:dyDescent="0.55000000000000004">
      <c r="A1" s="4"/>
      <c r="B1" s="4"/>
      <c r="C1" s="40"/>
      <c r="D1" s="31"/>
      <c r="E1" s="31"/>
      <c r="F1" s="31"/>
      <c r="G1" s="31"/>
      <c r="H1" s="31"/>
      <c r="I1" s="4"/>
      <c r="J1" s="88"/>
      <c r="K1" s="89"/>
      <c r="L1" s="4"/>
      <c r="M1" s="5"/>
      <c r="N1" s="5"/>
      <c r="O1" s="4"/>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row>
    <row r="2" spans="1:46" ht="32.450000000000003" customHeight="1" x14ac:dyDescent="0.3">
      <c r="A2" s="4"/>
      <c r="B2" s="60"/>
      <c r="C2" s="60"/>
      <c r="D2" s="4"/>
      <c r="E2" s="4"/>
      <c r="F2" s="4"/>
      <c r="G2" s="5"/>
      <c r="H2" s="5"/>
      <c r="I2" s="5"/>
      <c r="K2" s="92" t="s">
        <v>97</v>
      </c>
      <c r="L2" s="91"/>
      <c r="M2" s="91"/>
      <c r="N2" s="5"/>
      <c r="O2" s="4"/>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ht="39.75" customHeight="1" x14ac:dyDescent="0.3">
      <c r="A3" s="4"/>
      <c r="B3" s="60"/>
      <c r="C3" s="60"/>
      <c r="D3" s="4"/>
      <c r="E3" s="4"/>
      <c r="F3" s="4"/>
      <c r="G3" s="5"/>
      <c r="H3" s="5"/>
      <c r="I3" s="5"/>
      <c r="J3" s="90"/>
      <c r="K3" s="265" t="s">
        <v>75</v>
      </c>
      <c r="L3" s="265"/>
      <c r="M3" s="263" t="s">
        <v>76</v>
      </c>
      <c r="N3" s="263"/>
      <c r="O3" s="263"/>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row>
    <row r="4" spans="1:46" ht="39.75" customHeight="1" x14ac:dyDescent="0.3">
      <c r="A4" s="4"/>
      <c r="B4" s="60"/>
      <c r="C4" s="60"/>
      <c r="D4" s="4"/>
      <c r="E4" s="4"/>
      <c r="F4" s="4"/>
      <c r="G4" s="5"/>
      <c r="H4" s="5"/>
      <c r="I4" s="5"/>
      <c r="J4" s="90"/>
      <c r="K4" s="265" t="s">
        <v>50</v>
      </c>
      <c r="L4" s="265"/>
      <c r="M4" s="264" t="s">
        <v>51</v>
      </c>
      <c r="N4" s="264"/>
      <c r="O4" s="264"/>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row>
    <row r="5" spans="1:46" ht="39.75" customHeight="1" x14ac:dyDescent="0.3">
      <c r="A5" s="4"/>
      <c r="B5" s="60"/>
      <c r="C5" s="60"/>
      <c r="D5" s="4"/>
      <c r="E5" s="4"/>
      <c r="F5" s="4"/>
      <c r="G5" s="5"/>
      <c r="H5" s="5"/>
      <c r="I5" s="5"/>
      <c r="J5" s="90"/>
      <c r="K5" s="265" t="s">
        <v>52</v>
      </c>
      <c r="L5" s="265"/>
      <c r="M5" s="263" t="s">
        <v>53</v>
      </c>
      <c r="N5" s="263"/>
      <c r="O5" s="263"/>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row>
    <row r="6" spans="1:46" ht="39.75" customHeight="1" x14ac:dyDescent="0.3">
      <c r="A6" s="4"/>
      <c r="B6" s="60"/>
      <c r="C6" s="60"/>
      <c r="D6" s="4"/>
      <c r="E6" s="4"/>
      <c r="F6" s="4"/>
      <c r="G6" s="5"/>
      <c r="H6" s="5"/>
      <c r="I6" s="5"/>
      <c r="J6" s="90"/>
      <c r="K6" s="265" t="s">
        <v>29</v>
      </c>
      <c r="L6" s="265"/>
      <c r="M6" s="264" t="s">
        <v>96</v>
      </c>
      <c r="N6" s="264"/>
      <c r="O6" s="264"/>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row>
    <row r="7" spans="1:46" ht="39.75" customHeight="1" x14ac:dyDescent="0.3">
      <c r="A7" s="4"/>
      <c r="B7" s="60"/>
      <c r="C7" s="60"/>
      <c r="D7" s="4"/>
      <c r="E7" s="4"/>
      <c r="F7" s="4"/>
      <c r="G7" s="5"/>
      <c r="H7" s="5"/>
      <c r="I7" s="5"/>
      <c r="J7" s="90"/>
      <c r="K7" s="265" t="s">
        <v>54</v>
      </c>
      <c r="L7" s="265"/>
      <c r="M7" s="272">
        <v>43628</v>
      </c>
      <c r="N7" s="272"/>
      <c r="O7" s="272"/>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row>
    <row r="8" spans="1:46" ht="39.75" customHeight="1" x14ac:dyDescent="0.3">
      <c r="A8" s="4"/>
      <c r="B8" s="60"/>
      <c r="C8" s="60"/>
      <c r="D8" s="4"/>
      <c r="E8" s="4"/>
      <c r="F8" s="4"/>
      <c r="G8" s="5"/>
      <c r="H8" s="5"/>
      <c r="I8" s="5"/>
      <c r="J8" s="90"/>
      <c r="K8" s="265" t="s">
        <v>55</v>
      </c>
      <c r="L8" s="265"/>
      <c r="M8" s="277">
        <v>45462</v>
      </c>
      <c r="N8" s="277"/>
      <c r="O8" s="277"/>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row>
    <row r="9" spans="1:46" ht="39.75" customHeight="1" x14ac:dyDescent="0.3">
      <c r="A9" s="4"/>
      <c r="B9" s="60"/>
      <c r="C9" s="60"/>
      <c r="D9" s="4"/>
      <c r="E9" s="4"/>
      <c r="F9" s="4"/>
      <c r="G9" s="5"/>
      <c r="H9" s="5"/>
      <c r="I9" s="5"/>
      <c r="J9" s="90"/>
      <c r="K9" s="265" t="s">
        <v>63</v>
      </c>
      <c r="L9" s="265"/>
      <c r="M9" s="263" t="s">
        <v>56</v>
      </c>
      <c r="N9" s="263"/>
      <c r="O9" s="263"/>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row>
    <row r="10" spans="1:46" ht="54" customHeight="1" x14ac:dyDescent="0.3">
      <c r="A10" s="4"/>
      <c r="B10" s="60"/>
      <c r="C10" s="60"/>
      <c r="D10" s="4"/>
      <c r="E10" s="4"/>
      <c r="F10" s="4"/>
      <c r="G10" s="5"/>
      <c r="H10" s="5"/>
      <c r="I10" s="5"/>
      <c r="J10" s="90"/>
      <c r="K10" s="265" t="s">
        <v>70</v>
      </c>
      <c r="L10" s="265"/>
      <c r="M10" s="264" t="s">
        <v>72</v>
      </c>
      <c r="N10" s="264"/>
      <c r="O10" s="264"/>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row>
    <row r="11" spans="1:46" ht="39.75" customHeight="1" x14ac:dyDescent="0.3">
      <c r="A11" s="4"/>
      <c r="B11" s="60"/>
      <c r="C11" s="60"/>
      <c r="D11" s="4"/>
      <c r="E11" s="4"/>
      <c r="F11" s="4"/>
      <c r="G11" s="5"/>
      <c r="H11" s="5"/>
      <c r="I11" s="5"/>
      <c r="J11" s="90"/>
      <c r="K11" s="265" t="s">
        <v>59</v>
      </c>
      <c r="L11" s="265"/>
      <c r="M11" s="263" t="s">
        <v>60</v>
      </c>
      <c r="N11" s="263"/>
      <c r="O11" s="263"/>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row>
    <row r="12" spans="1:46" ht="39.75" customHeight="1" x14ac:dyDescent="0.3">
      <c r="A12" s="4"/>
      <c r="B12" s="60"/>
      <c r="C12" s="60"/>
      <c r="D12" s="4"/>
      <c r="E12" s="4"/>
      <c r="F12" s="4"/>
      <c r="G12" s="5"/>
      <c r="H12" s="5"/>
      <c r="I12" s="5"/>
      <c r="J12" s="90"/>
      <c r="K12" s="265" t="s">
        <v>62</v>
      </c>
      <c r="L12" s="265"/>
      <c r="M12" s="264" t="s">
        <v>68</v>
      </c>
      <c r="N12" s="264"/>
      <c r="O12" s="264"/>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row>
    <row r="13" spans="1:46" ht="39.75" customHeight="1" x14ac:dyDescent="0.3">
      <c r="A13" s="4"/>
      <c r="B13" s="60"/>
      <c r="C13" s="60"/>
      <c r="D13" s="4"/>
      <c r="E13" s="4"/>
      <c r="F13" s="4"/>
      <c r="G13" s="5"/>
      <c r="H13" s="5"/>
      <c r="I13" s="5"/>
      <c r="J13" s="90"/>
      <c r="K13" s="265" t="s">
        <v>61</v>
      </c>
      <c r="L13" s="265"/>
      <c r="M13" s="278" t="s">
        <v>65</v>
      </c>
      <c r="N13" s="278"/>
      <c r="O13" s="278"/>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row>
    <row r="14" spans="1:46" ht="39.75" customHeight="1" x14ac:dyDescent="0.3">
      <c r="A14" s="4"/>
      <c r="B14" s="60"/>
      <c r="C14" s="60"/>
      <c r="D14" s="4"/>
      <c r="E14" s="4"/>
      <c r="F14" s="4"/>
      <c r="G14" s="5"/>
      <c r="H14" s="5"/>
      <c r="I14" s="5"/>
      <c r="J14" s="5"/>
      <c r="K14" s="5"/>
      <c r="L14" s="5"/>
      <c r="M14" s="5"/>
      <c r="N14" s="5"/>
      <c r="O14" s="4"/>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row>
    <row r="15" spans="1:46" s="1" customFormat="1" ht="72.75" customHeight="1" x14ac:dyDescent="0.25">
      <c r="A15" s="39"/>
      <c r="B15" s="39"/>
      <c r="C15" s="65" t="s">
        <v>32</v>
      </c>
      <c r="D15" s="65" t="s">
        <v>15</v>
      </c>
      <c r="E15" s="65" t="s">
        <v>31</v>
      </c>
      <c r="F15" s="65" t="s">
        <v>30</v>
      </c>
      <c r="G15" s="66" t="s">
        <v>92</v>
      </c>
      <c r="H15" s="66" t="s">
        <v>91</v>
      </c>
      <c r="I15" s="66" t="s">
        <v>94</v>
      </c>
      <c r="J15" s="66" t="s">
        <v>90</v>
      </c>
      <c r="K15" s="66" t="s">
        <v>95</v>
      </c>
      <c r="L15" s="66" t="s">
        <v>89</v>
      </c>
      <c r="M15" s="66" t="s">
        <v>93</v>
      </c>
      <c r="N15" s="53"/>
      <c r="O15" s="53"/>
      <c r="P15" s="11"/>
      <c r="Q15" s="11"/>
      <c r="R15" s="29"/>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row>
    <row r="16" spans="1:46" s="1" customFormat="1" ht="73.900000000000006" customHeight="1" x14ac:dyDescent="0.25">
      <c r="A16" s="38"/>
      <c r="B16" s="38"/>
      <c r="C16" s="47" t="s">
        <v>9</v>
      </c>
      <c r="D16" s="67" t="s">
        <v>10</v>
      </c>
      <c r="E16" s="68" t="s">
        <v>87</v>
      </c>
      <c r="F16" s="68" t="s">
        <v>19</v>
      </c>
      <c r="G16" s="69">
        <v>5</v>
      </c>
      <c r="H16" s="70">
        <v>26130146.490000002</v>
      </c>
      <c r="I16" s="71">
        <v>21817279.199999999</v>
      </c>
      <c r="J16" s="71">
        <v>1449753.72</v>
      </c>
      <c r="K16" s="71">
        <v>23267032.920000002</v>
      </c>
      <c r="L16" s="71">
        <v>2863113.57</v>
      </c>
      <c r="M16" s="72">
        <v>0.38018000000000002</v>
      </c>
      <c r="N16" s="84" t="s">
        <v>18</v>
      </c>
      <c r="O16" s="85"/>
      <c r="P16" s="11"/>
      <c r="Q16" s="17"/>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row>
    <row r="17" spans="1:90" s="1" customFormat="1" ht="47.25" customHeight="1" x14ac:dyDescent="0.25">
      <c r="A17" s="38"/>
      <c r="B17" s="279"/>
      <c r="C17" s="62" t="s">
        <v>74</v>
      </c>
      <c r="D17" s="73" t="s">
        <v>14</v>
      </c>
      <c r="E17" s="74" t="s">
        <v>28</v>
      </c>
      <c r="F17" s="74" t="s">
        <v>19</v>
      </c>
      <c r="G17" s="75">
        <v>16</v>
      </c>
      <c r="H17" s="76">
        <v>58818031</v>
      </c>
      <c r="I17" s="77">
        <v>56308555.75</v>
      </c>
      <c r="J17" s="77">
        <v>604227.02</v>
      </c>
      <c r="K17" s="77">
        <v>56912782.770000003</v>
      </c>
      <c r="L17" s="77">
        <v>1905248.23</v>
      </c>
      <c r="M17" s="78">
        <v>0.44059375000000006</v>
      </c>
      <c r="N17" s="86" t="s">
        <v>18</v>
      </c>
      <c r="O17" s="86"/>
      <c r="P17" s="11"/>
      <c r="Q17" s="17"/>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row>
    <row r="18" spans="1:90" s="1" customFormat="1" ht="47.25" customHeight="1" x14ac:dyDescent="0.25">
      <c r="A18" s="38"/>
      <c r="B18" s="279"/>
      <c r="C18" s="62" t="s">
        <v>73</v>
      </c>
      <c r="D18" s="73" t="s">
        <v>14</v>
      </c>
      <c r="E18" s="74" t="s">
        <v>27</v>
      </c>
      <c r="F18" s="74" t="s">
        <v>26</v>
      </c>
      <c r="G18" s="75">
        <v>5</v>
      </c>
      <c r="H18" s="76">
        <v>313133420.15680003</v>
      </c>
      <c r="I18" s="77">
        <v>220623597.98199999</v>
      </c>
      <c r="J18" s="77">
        <v>30911112.886666667</v>
      </c>
      <c r="K18" s="77">
        <v>251534710.86866668</v>
      </c>
      <c r="L18" s="77">
        <v>61598709.288133331</v>
      </c>
      <c r="M18" s="78">
        <v>0.8</v>
      </c>
      <c r="N18" s="86" t="s">
        <v>18</v>
      </c>
      <c r="O18" s="87"/>
      <c r="P18" s="11"/>
      <c r="Q18" s="17"/>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row>
    <row r="19" spans="1:90" s="1" customFormat="1" ht="63" customHeight="1" x14ac:dyDescent="0.25">
      <c r="A19" s="38"/>
      <c r="B19" s="38"/>
      <c r="C19" s="48" t="s">
        <v>11</v>
      </c>
      <c r="D19" s="67" t="s">
        <v>12</v>
      </c>
      <c r="E19" s="68" t="s">
        <v>25</v>
      </c>
      <c r="F19" s="68" t="s">
        <v>19</v>
      </c>
      <c r="G19" s="69">
        <v>1</v>
      </c>
      <c r="H19" s="70">
        <v>40000000</v>
      </c>
      <c r="I19" s="79">
        <v>20800000</v>
      </c>
      <c r="J19" s="79">
        <v>11200000</v>
      </c>
      <c r="K19" s="79">
        <v>32000000</v>
      </c>
      <c r="L19" s="79">
        <v>8000000</v>
      </c>
      <c r="M19" s="72">
        <v>0.16</v>
      </c>
      <c r="N19" s="84" t="s">
        <v>18</v>
      </c>
      <c r="O19" s="85"/>
      <c r="P19" s="11"/>
      <c r="Q19" s="17"/>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row>
    <row r="20" spans="1:90" s="1" customFormat="1" ht="67.900000000000006" customHeight="1" x14ac:dyDescent="0.25">
      <c r="A20" s="38"/>
      <c r="B20" s="38"/>
      <c r="C20" s="49" t="s">
        <v>2</v>
      </c>
      <c r="D20" s="73" t="s">
        <v>3</v>
      </c>
      <c r="E20" s="74" t="s">
        <v>24</v>
      </c>
      <c r="F20" s="74" t="s">
        <v>19</v>
      </c>
      <c r="G20" s="75">
        <v>1</v>
      </c>
      <c r="H20" s="76">
        <v>5999872</v>
      </c>
      <c r="I20" s="77">
        <v>4000000</v>
      </c>
      <c r="J20" s="77">
        <v>1999872</v>
      </c>
      <c r="K20" s="77">
        <v>5999872</v>
      </c>
      <c r="L20" s="77">
        <v>0</v>
      </c>
      <c r="M20" s="78">
        <v>0.1268</v>
      </c>
      <c r="N20" s="87"/>
      <c r="O20" s="86" t="s">
        <v>18</v>
      </c>
      <c r="P20" s="11"/>
      <c r="Q20" s="17"/>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row>
    <row r="21" spans="1:90" s="1" customFormat="1" ht="64.150000000000006" customHeight="1" x14ac:dyDescent="0.25">
      <c r="A21" s="38"/>
      <c r="B21" s="38"/>
      <c r="C21" s="50" t="s">
        <v>4</v>
      </c>
      <c r="D21" s="67" t="s">
        <v>128</v>
      </c>
      <c r="E21" s="68" t="s">
        <v>23</v>
      </c>
      <c r="F21" s="68" t="s">
        <v>19</v>
      </c>
      <c r="G21" s="69">
        <v>1</v>
      </c>
      <c r="H21" s="70">
        <v>24500000</v>
      </c>
      <c r="I21" s="79">
        <v>22477868</v>
      </c>
      <c r="J21" s="79">
        <v>0</v>
      </c>
      <c r="K21" s="79">
        <v>22477868</v>
      </c>
      <c r="L21" s="79">
        <v>2022132</v>
      </c>
      <c r="M21" s="72">
        <v>0.3427</v>
      </c>
      <c r="N21" s="85"/>
      <c r="O21" s="84" t="s">
        <v>18</v>
      </c>
      <c r="P21" s="11"/>
      <c r="Q21" s="17"/>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row>
    <row r="22" spans="1:90" s="1" customFormat="1" ht="54.6" customHeight="1" x14ac:dyDescent="0.25">
      <c r="A22" s="38"/>
      <c r="B22" s="38"/>
      <c r="C22" s="51" t="s">
        <v>5</v>
      </c>
      <c r="D22" s="73" t="s">
        <v>6</v>
      </c>
      <c r="E22" s="74" t="s">
        <v>22</v>
      </c>
      <c r="F22" s="74" t="s">
        <v>19</v>
      </c>
      <c r="G22" s="75">
        <v>2</v>
      </c>
      <c r="H22" s="76">
        <v>3153608.58</v>
      </c>
      <c r="I22" s="77">
        <v>2681202.58</v>
      </c>
      <c r="J22" s="77">
        <v>373760</v>
      </c>
      <c r="K22" s="77">
        <v>3054962.58</v>
      </c>
      <c r="L22" s="77">
        <v>98646</v>
      </c>
      <c r="M22" s="78">
        <v>0.1109</v>
      </c>
      <c r="N22" s="87"/>
      <c r="O22" s="86" t="s">
        <v>18</v>
      </c>
      <c r="P22" s="11"/>
      <c r="Q22" s="17"/>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row>
    <row r="23" spans="1:90" s="1" customFormat="1" ht="60" customHeight="1" x14ac:dyDescent="0.25">
      <c r="A23" s="38"/>
      <c r="B23" s="38"/>
      <c r="C23" s="52" t="s">
        <v>7</v>
      </c>
      <c r="D23" s="67" t="s">
        <v>8</v>
      </c>
      <c r="E23" s="68" t="s">
        <v>21</v>
      </c>
      <c r="F23" s="68" t="s">
        <v>19</v>
      </c>
      <c r="G23" s="69">
        <v>3</v>
      </c>
      <c r="H23" s="70">
        <v>114430044</v>
      </c>
      <c r="I23" s="79">
        <v>51290069</v>
      </c>
      <c r="J23" s="79">
        <v>30003811.5</v>
      </c>
      <c r="K23" s="79">
        <v>81293880.5</v>
      </c>
      <c r="L23" s="79">
        <v>33136163.5</v>
      </c>
      <c r="M23" s="72">
        <v>0.27666666666666667</v>
      </c>
      <c r="N23" s="85"/>
      <c r="O23" s="84" t="s">
        <v>18</v>
      </c>
      <c r="P23" s="11"/>
      <c r="Q23" s="17"/>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row>
    <row r="24" spans="1:90" s="1" customFormat="1" ht="72.599999999999994" customHeight="1" x14ac:dyDescent="0.25">
      <c r="A24" s="38"/>
      <c r="B24" s="38"/>
      <c r="C24" s="61" t="s">
        <v>0</v>
      </c>
      <c r="D24" s="73" t="s">
        <v>1</v>
      </c>
      <c r="E24" s="74" t="s">
        <v>20</v>
      </c>
      <c r="F24" s="74" t="s">
        <v>19</v>
      </c>
      <c r="G24" s="75">
        <v>10</v>
      </c>
      <c r="H24" s="76">
        <v>38154280.700000003</v>
      </c>
      <c r="I24" s="77">
        <v>33944344</v>
      </c>
      <c r="J24" s="77">
        <v>787430</v>
      </c>
      <c r="K24" s="77">
        <v>34731774</v>
      </c>
      <c r="L24" s="77">
        <v>3422506.7</v>
      </c>
      <c r="M24" s="78">
        <v>0.40199999999999997</v>
      </c>
      <c r="N24" s="86" t="s">
        <v>18</v>
      </c>
      <c r="O24" s="86" t="s">
        <v>18</v>
      </c>
      <c r="P24" s="11"/>
      <c r="Q24" s="17"/>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row>
    <row r="25" spans="1:90" s="1" customFormat="1" ht="36.6" customHeight="1" x14ac:dyDescent="0.25">
      <c r="A25" s="38"/>
      <c r="B25" s="38"/>
      <c r="C25" s="265" t="s">
        <v>86</v>
      </c>
      <c r="D25" s="265"/>
      <c r="E25" s="265"/>
      <c r="F25" s="265"/>
      <c r="G25" s="65">
        <v>44</v>
      </c>
      <c r="H25" s="81">
        <v>624319402.92680001</v>
      </c>
      <c r="I25" s="81">
        <v>433942916.51199996</v>
      </c>
      <c r="J25" s="81">
        <v>77329967.126666665</v>
      </c>
      <c r="K25" s="81">
        <v>511272883.63866669</v>
      </c>
      <c r="L25" s="81">
        <v>113046519.28813334</v>
      </c>
      <c r="M25" s="82">
        <v>0.3377600462962963</v>
      </c>
      <c r="N25" s="46"/>
      <c r="O25" s="46"/>
      <c r="P25" s="11"/>
      <c r="Q25" s="17"/>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row>
    <row r="26" spans="1:90" ht="9.6" hidden="1" customHeight="1" x14ac:dyDescent="0.25">
      <c r="A26" s="8"/>
      <c r="B26" s="8"/>
      <c r="C26" s="37"/>
      <c r="D26" s="37"/>
      <c r="E26" s="37"/>
      <c r="F26" s="37"/>
      <c r="G26" s="37"/>
      <c r="H26" s="37"/>
      <c r="I26" s="37"/>
      <c r="J26" s="37"/>
      <c r="K26" s="37"/>
      <c r="L26" s="37"/>
      <c r="M26" s="37"/>
      <c r="N26" s="37"/>
      <c r="O26" s="37"/>
      <c r="P26" s="5"/>
      <c r="Q26" s="17"/>
      <c r="R26" s="11"/>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row>
    <row r="27" spans="1:90" ht="21" x14ac:dyDescent="0.35">
      <c r="A27" s="8"/>
      <c r="B27" s="8"/>
      <c r="C27" s="83" t="s">
        <v>88</v>
      </c>
      <c r="D27" s="37"/>
      <c r="E27" s="37"/>
      <c r="F27" s="37"/>
      <c r="G27" s="37"/>
      <c r="H27" s="37"/>
      <c r="I27" s="37"/>
      <c r="J27" s="37"/>
      <c r="K27" s="37"/>
      <c r="L27" s="37"/>
      <c r="M27" s="37"/>
      <c r="N27" s="37"/>
      <c r="O27" s="37"/>
      <c r="P27" s="5"/>
      <c r="Q27" s="17"/>
      <c r="R27" s="11"/>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row>
    <row r="28" spans="1:90" ht="6" customHeight="1" x14ac:dyDescent="0.25">
      <c r="A28" s="8"/>
      <c r="B28" s="8"/>
      <c r="C28" s="37"/>
      <c r="D28" s="37"/>
      <c r="E28" s="37"/>
      <c r="F28" s="37"/>
      <c r="G28" s="37"/>
      <c r="H28" s="37"/>
      <c r="I28" s="37"/>
      <c r="J28" s="37"/>
      <c r="K28" s="37"/>
      <c r="L28" s="37"/>
      <c r="M28" s="37"/>
      <c r="N28" s="37"/>
      <c r="O28" s="37"/>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row>
    <row r="29" spans="1:90" ht="6" customHeight="1" x14ac:dyDescent="0.25">
      <c r="A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row>
    <row r="30" spans="1:90" ht="60" customHeight="1" x14ac:dyDescent="0.25">
      <c r="A30" s="5"/>
      <c r="B30" s="5"/>
      <c r="C30" s="92" t="s">
        <v>232</v>
      </c>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row>
    <row r="31" spans="1:90" ht="99.75" customHeight="1" x14ac:dyDescent="0.25">
      <c r="A31" s="5"/>
      <c r="B31" s="5"/>
      <c r="C31" s="209" t="s">
        <v>32</v>
      </c>
      <c r="D31" s="209" t="s">
        <v>15</v>
      </c>
      <c r="E31" s="209" t="s">
        <v>31</v>
      </c>
      <c r="F31" s="267" t="s">
        <v>143</v>
      </c>
      <c r="G31" s="267"/>
      <c r="H31" s="209" t="s">
        <v>30</v>
      </c>
      <c r="I31" s="267" t="s">
        <v>144</v>
      </c>
      <c r="J31" s="267"/>
      <c r="K31" s="267" t="s">
        <v>145</v>
      </c>
      <c r="L31" s="267"/>
      <c r="M31" s="209" t="s">
        <v>146</v>
      </c>
      <c r="N31" s="267" t="s">
        <v>454</v>
      </c>
      <c r="O31" s="267"/>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row>
    <row r="32" spans="1:90" ht="169.9" customHeight="1" x14ac:dyDescent="0.25">
      <c r="A32" s="5"/>
      <c r="B32" s="5"/>
      <c r="C32" s="266" t="s">
        <v>9</v>
      </c>
      <c r="D32" s="211" t="s">
        <v>10</v>
      </c>
      <c r="E32" s="212" t="s">
        <v>147</v>
      </c>
      <c r="F32" s="268" t="s">
        <v>442</v>
      </c>
      <c r="G32" s="268"/>
      <c r="H32" s="212" t="s">
        <v>19</v>
      </c>
      <c r="I32" s="269" t="s">
        <v>176</v>
      </c>
      <c r="J32" s="269"/>
      <c r="K32" s="270" t="s">
        <v>184</v>
      </c>
      <c r="L32" s="270"/>
      <c r="M32" s="212" t="s">
        <v>148</v>
      </c>
      <c r="N32" s="271"/>
      <c r="O32" s="271"/>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row>
    <row r="33" spans="1:122" ht="169.9" customHeight="1" x14ac:dyDescent="0.25">
      <c r="A33" s="5"/>
      <c r="B33" s="5"/>
      <c r="C33" s="266"/>
      <c r="D33" s="213" t="s">
        <v>10</v>
      </c>
      <c r="E33" s="214" t="s">
        <v>147</v>
      </c>
      <c r="F33" s="273" t="s">
        <v>182</v>
      </c>
      <c r="G33" s="273"/>
      <c r="H33" s="214" t="s">
        <v>19</v>
      </c>
      <c r="I33" s="274" t="s">
        <v>177</v>
      </c>
      <c r="J33" s="274"/>
      <c r="K33" s="275" t="s">
        <v>185</v>
      </c>
      <c r="L33" s="275"/>
      <c r="M33" s="214" t="s">
        <v>148</v>
      </c>
      <c r="N33" s="276"/>
      <c r="O33" s="276"/>
      <c r="P33" s="5"/>
      <c r="Q33" s="5"/>
      <c r="R33" s="5"/>
      <c r="S33" s="5" t="s">
        <v>346</v>
      </c>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row>
    <row r="34" spans="1:122" ht="169.9" customHeight="1" x14ac:dyDescent="0.25">
      <c r="A34" s="5"/>
      <c r="B34" s="5"/>
      <c r="C34" s="266"/>
      <c r="D34" s="211" t="s">
        <v>10</v>
      </c>
      <c r="E34" s="212" t="s">
        <v>174</v>
      </c>
      <c r="F34" s="268" t="s">
        <v>181</v>
      </c>
      <c r="G34" s="268"/>
      <c r="H34" s="212" t="s">
        <v>19</v>
      </c>
      <c r="I34" s="269" t="s">
        <v>178</v>
      </c>
      <c r="J34" s="269"/>
      <c r="K34" s="270" t="s">
        <v>453</v>
      </c>
      <c r="L34" s="270"/>
      <c r="M34" s="212" t="s">
        <v>148</v>
      </c>
      <c r="N34" s="271"/>
      <c r="O34" s="271"/>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row>
    <row r="35" spans="1:122" ht="169.9" customHeight="1" x14ac:dyDescent="0.25">
      <c r="A35" s="5"/>
      <c r="B35" s="5"/>
      <c r="C35" s="266"/>
      <c r="D35" s="213" t="s">
        <v>10</v>
      </c>
      <c r="E35" s="214" t="s">
        <v>174</v>
      </c>
      <c r="F35" s="273" t="s">
        <v>180</v>
      </c>
      <c r="G35" s="273"/>
      <c r="H35" s="214" t="s">
        <v>19</v>
      </c>
      <c r="I35" s="274" t="s">
        <v>179</v>
      </c>
      <c r="J35" s="274"/>
      <c r="K35" s="275" t="s">
        <v>186</v>
      </c>
      <c r="L35" s="275"/>
      <c r="M35" s="214" t="s">
        <v>148</v>
      </c>
      <c r="N35" s="276"/>
      <c r="O35" s="276"/>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row>
    <row r="36" spans="1:122" ht="169.9" customHeight="1" x14ac:dyDescent="0.25">
      <c r="A36" s="5"/>
      <c r="B36" s="5"/>
      <c r="C36" s="266"/>
      <c r="D36" s="211" t="s">
        <v>172</v>
      </c>
      <c r="E36" s="212" t="s">
        <v>173</v>
      </c>
      <c r="F36" s="268" t="s">
        <v>441</v>
      </c>
      <c r="G36" s="268"/>
      <c r="H36" s="212" t="s">
        <v>19</v>
      </c>
      <c r="I36" s="269" t="s">
        <v>187</v>
      </c>
      <c r="J36" s="269"/>
      <c r="K36" s="270" t="s">
        <v>183</v>
      </c>
      <c r="L36" s="270"/>
      <c r="M36" s="212" t="s">
        <v>148</v>
      </c>
      <c r="N36" s="271"/>
      <c r="O36" s="271"/>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row>
    <row r="37" spans="1:122" ht="169.9" customHeight="1" x14ac:dyDescent="0.25">
      <c r="A37" s="5"/>
      <c r="B37" s="5"/>
      <c r="C37" s="288" t="s">
        <v>13</v>
      </c>
      <c r="D37" s="213" t="s">
        <v>14</v>
      </c>
      <c r="E37" s="221" t="s">
        <v>192</v>
      </c>
      <c r="F37" s="273" t="s">
        <v>203</v>
      </c>
      <c r="G37" s="273"/>
      <c r="H37" s="214" t="s">
        <v>19</v>
      </c>
      <c r="I37" s="275" t="s">
        <v>225</v>
      </c>
      <c r="J37" s="275"/>
      <c r="K37" s="275" t="s">
        <v>197</v>
      </c>
      <c r="L37" s="275"/>
      <c r="M37" s="214" t="s">
        <v>149</v>
      </c>
      <c r="N37" s="276"/>
      <c r="O37" s="276"/>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row>
    <row r="38" spans="1:122" ht="169.9" customHeight="1" x14ac:dyDescent="0.25">
      <c r="A38" s="5"/>
      <c r="B38" s="5"/>
      <c r="C38" s="288"/>
      <c r="D38" s="211" t="s">
        <v>14</v>
      </c>
      <c r="E38" s="220" t="s">
        <v>192</v>
      </c>
      <c r="F38" s="268" t="s">
        <v>202</v>
      </c>
      <c r="G38" s="268"/>
      <c r="H38" s="212" t="s">
        <v>19</v>
      </c>
      <c r="I38" s="269" t="s">
        <v>508</v>
      </c>
      <c r="J38" s="269"/>
      <c r="K38" s="270" t="s">
        <v>198</v>
      </c>
      <c r="L38" s="270"/>
      <c r="M38" s="212" t="s">
        <v>149</v>
      </c>
      <c r="N38" s="271"/>
      <c r="O38" s="271"/>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row>
    <row r="39" spans="1:122" ht="169.9" customHeight="1" x14ac:dyDescent="0.25">
      <c r="A39" s="5"/>
      <c r="B39" s="5"/>
      <c r="C39" s="288"/>
      <c r="D39" s="213" t="s">
        <v>14</v>
      </c>
      <c r="E39" s="221" t="s">
        <v>192</v>
      </c>
      <c r="F39" s="273" t="s">
        <v>201</v>
      </c>
      <c r="G39" s="273"/>
      <c r="H39" s="214" t="s">
        <v>19</v>
      </c>
      <c r="I39" s="274" t="s">
        <v>150</v>
      </c>
      <c r="J39" s="274"/>
      <c r="K39" s="275" t="s">
        <v>199</v>
      </c>
      <c r="L39" s="275"/>
      <c r="M39" s="214" t="s">
        <v>149</v>
      </c>
      <c r="N39" s="276"/>
      <c r="O39" s="276"/>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row>
    <row r="40" spans="1:122" ht="169.9" customHeight="1" x14ac:dyDescent="0.25">
      <c r="A40" s="5"/>
      <c r="B40" s="5"/>
      <c r="C40" s="288"/>
      <c r="D40" s="211" t="s">
        <v>14</v>
      </c>
      <c r="E40" s="220" t="s">
        <v>192</v>
      </c>
      <c r="F40" s="268" t="s">
        <v>509</v>
      </c>
      <c r="G40" s="268"/>
      <c r="H40" s="212" t="s">
        <v>19</v>
      </c>
      <c r="I40" s="269" t="s">
        <v>151</v>
      </c>
      <c r="J40" s="269"/>
      <c r="K40" s="270" t="s">
        <v>200</v>
      </c>
      <c r="L40" s="270"/>
      <c r="M40" s="212" t="s">
        <v>149</v>
      </c>
      <c r="N40" s="271"/>
      <c r="O40" s="271"/>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row>
    <row r="41" spans="1:122" ht="169.9" customHeight="1" x14ac:dyDescent="0.25">
      <c r="A41" s="5"/>
      <c r="B41" s="5"/>
      <c r="C41" s="288"/>
      <c r="D41" s="213" t="s">
        <v>14</v>
      </c>
      <c r="E41" s="221" t="s">
        <v>192</v>
      </c>
      <c r="F41" s="273" t="s">
        <v>205</v>
      </c>
      <c r="G41" s="273"/>
      <c r="H41" s="215" t="s">
        <v>19</v>
      </c>
      <c r="I41" s="274" t="s">
        <v>152</v>
      </c>
      <c r="J41" s="274"/>
      <c r="K41" s="275" t="s">
        <v>510</v>
      </c>
      <c r="L41" s="275"/>
      <c r="M41" s="215" t="s">
        <v>149</v>
      </c>
      <c r="N41" s="276"/>
      <c r="O41" s="276"/>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row>
    <row r="42" spans="1:122" ht="169.9" customHeight="1" x14ac:dyDescent="0.25">
      <c r="A42" s="5"/>
      <c r="B42" s="5"/>
      <c r="C42" s="288"/>
      <c r="D42" s="211" t="s">
        <v>14</v>
      </c>
      <c r="E42" s="220" t="s">
        <v>192</v>
      </c>
      <c r="F42" s="268" t="s">
        <v>511</v>
      </c>
      <c r="G42" s="268"/>
      <c r="H42" s="216" t="s">
        <v>19</v>
      </c>
      <c r="I42" s="269" t="s">
        <v>150</v>
      </c>
      <c r="J42" s="269"/>
      <c r="K42" s="270" t="s">
        <v>452</v>
      </c>
      <c r="L42" s="270"/>
      <c r="M42" s="216" t="s">
        <v>149</v>
      </c>
      <c r="N42" s="271"/>
      <c r="O42" s="271"/>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row>
    <row r="43" spans="1:122" ht="169.9" customHeight="1" x14ac:dyDescent="0.25">
      <c r="A43" s="5"/>
      <c r="B43" s="5"/>
      <c r="C43" s="288"/>
      <c r="D43" s="213" t="s">
        <v>14</v>
      </c>
      <c r="E43" s="221" t="s">
        <v>192</v>
      </c>
      <c r="F43" s="273" t="s">
        <v>207</v>
      </c>
      <c r="G43" s="273"/>
      <c r="H43" s="215" t="s">
        <v>19</v>
      </c>
      <c r="I43" s="274" t="s">
        <v>150</v>
      </c>
      <c r="J43" s="274"/>
      <c r="K43" s="275" t="s">
        <v>206</v>
      </c>
      <c r="L43" s="275"/>
      <c r="M43" s="215" t="s">
        <v>149</v>
      </c>
      <c r="N43" s="276"/>
      <c r="O43" s="276"/>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row>
    <row r="44" spans="1:122" ht="169.9" customHeight="1" x14ac:dyDescent="0.25">
      <c r="A44" s="5"/>
      <c r="B44" s="5"/>
      <c r="C44" s="288"/>
      <c r="D44" s="211" t="s">
        <v>14</v>
      </c>
      <c r="E44" s="220" t="s">
        <v>192</v>
      </c>
      <c r="F44" s="268" t="s">
        <v>440</v>
      </c>
      <c r="G44" s="268"/>
      <c r="H44" s="216" t="s">
        <v>19</v>
      </c>
      <c r="I44" s="269" t="s">
        <v>153</v>
      </c>
      <c r="J44" s="269"/>
      <c r="K44" s="270" t="s">
        <v>208</v>
      </c>
      <c r="L44" s="270"/>
      <c r="M44" s="216" t="s">
        <v>149</v>
      </c>
      <c r="N44" s="271"/>
      <c r="O44" s="271"/>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row>
    <row r="45" spans="1:122" ht="169.9" customHeight="1" x14ac:dyDescent="0.25">
      <c r="A45" s="5"/>
      <c r="B45" s="5"/>
      <c r="C45" s="288" t="s">
        <v>13</v>
      </c>
      <c r="D45" s="213" t="s">
        <v>14</v>
      </c>
      <c r="E45" s="221" t="s">
        <v>192</v>
      </c>
      <c r="F45" s="273" t="s">
        <v>439</v>
      </c>
      <c r="G45" s="273"/>
      <c r="H45" s="215" t="s">
        <v>19</v>
      </c>
      <c r="I45" s="275" t="s">
        <v>204</v>
      </c>
      <c r="J45" s="275"/>
      <c r="K45" s="275" t="s">
        <v>432</v>
      </c>
      <c r="L45" s="275"/>
      <c r="M45" s="215" t="s">
        <v>149</v>
      </c>
      <c r="N45" s="276"/>
      <c r="O45" s="276"/>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row>
    <row r="46" spans="1:122" ht="169.9" customHeight="1" x14ac:dyDescent="0.25">
      <c r="A46" s="5"/>
      <c r="B46" s="5"/>
      <c r="C46" s="288"/>
      <c r="D46" s="211" t="s">
        <v>14</v>
      </c>
      <c r="E46" s="220" t="s">
        <v>192</v>
      </c>
      <c r="F46" s="268" t="s">
        <v>209</v>
      </c>
      <c r="G46" s="268"/>
      <c r="H46" s="216" t="s">
        <v>19</v>
      </c>
      <c r="I46" s="269" t="s">
        <v>150</v>
      </c>
      <c r="J46" s="269"/>
      <c r="K46" s="270" t="s">
        <v>427</v>
      </c>
      <c r="L46" s="270"/>
      <c r="M46" s="216" t="s">
        <v>149</v>
      </c>
      <c r="N46" s="271"/>
      <c r="O46" s="271"/>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row>
    <row r="47" spans="1:122" ht="169.9" customHeight="1" x14ac:dyDescent="0.25">
      <c r="A47" s="5"/>
      <c r="B47" s="5"/>
      <c r="C47" s="288"/>
      <c r="D47" s="213" t="s">
        <v>14</v>
      </c>
      <c r="E47" s="221" t="s">
        <v>192</v>
      </c>
      <c r="F47" s="273" t="s">
        <v>430</v>
      </c>
      <c r="G47" s="273"/>
      <c r="H47" s="215" t="s">
        <v>19</v>
      </c>
      <c r="I47" s="274" t="s">
        <v>154</v>
      </c>
      <c r="J47" s="274"/>
      <c r="K47" s="275" t="s">
        <v>210</v>
      </c>
      <c r="L47" s="275"/>
      <c r="M47" s="215" t="s">
        <v>149</v>
      </c>
      <c r="N47" s="276"/>
      <c r="O47" s="276"/>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row>
    <row r="48" spans="1:122" ht="169.9" customHeight="1" x14ac:dyDescent="0.25">
      <c r="A48" s="5"/>
      <c r="B48" s="5"/>
      <c r="C48" s="288"/>
      <c r="D48" s="211" t="s">
        <v>14</v>
      </c>
      <c r="E48" s="220" t="s">
        <v>192</v>
      </c>
      <c r="F48" s="268" t="s">
        <v>429</v>
      </c>
      <c r="G48" s="268"/>
      <c r="H48" s="216" t="s">
        <v>19</v>
      </c>
      <c r="I48" s="269" t="s">
        <v>155</v>
      </c>
      <c r="J48" s="269"/>
      <c r="K48" s="270" t="s">
        <v>428</v>
      </c>
      <c r="L48" s="270"/>
      <c r="M48" s="216" t="s">
        <v>149</v>
      </c>
      <c r="N48" s="271"/>
      <c r="O48" s="271"/>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row>
    <row r="49" spans="1:128" ht="169.9" customHeight="1" x14ac:dyDescent="0.25">
      <c r="A49" s="5"/>
      <c r="B49" s="5"/>
      <c r="C49" s="288"/>
      <c r="D49" s="213" t="s">
        <v>14</v>
      </c>
      <c r="E49" s="221" t="s">
        <v>192</v>
      </c>
      <c r="F49" s="273" t="s">
        <v>211</v>
      </c>
      <c r="G49" s="273"/>
      <c r="H49" s="215" t="s">
        <v>26</v>
      </c>
      <c r="I49" s="274" t="s">
        <v>212</v>
      </c>
      <c r="J49" s="274"/>
      <c r="K49" s="275" t="s">
        <v>432</v>
      </c>
      <c r="L49" s="275"/>
      <c r="M49" s="215" t="s">
        <v>149</v>
      </c>
      <c r="N49" s="276"/>
      <c r="O49" s="276"/>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row>
    <row r="50" spans="1:128" ht="169.9" customHeight="1" x14ac:dyDescent="0.25">
      <c r="A50" s="5"/>
      <c r="B50" s="5"/>
      <c r="C50" s="288"/>
      <c r="D50" s="211" t="s">
        <v>14</v>
      </c>
      <c r="E50" s="220" t="s">
        <v>193</v>
      </c>
      <c r="F50" s="268" t="s">
        <v>214</v>
      </c>
      <c r="G50" s="268"/>
      <c r="H50" s="216" t="s">
        <v>26</v>
      </c>
      <c r="I50" s="269" t="s">
        <v>213</v>
      </c>
      <c r="J50" s="269"/>
      <c r="K50" s="270" t="s">
        <v>431</v>
      </c>
      <c r="L50" s="270"/>
      <c r="M50" s="216" t="s">
        <v>156</v>
      </c>
      <c r="N50" s="271"/>
      <c r="O50" s="271"/>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row>
    <row r="51" spans="1:128" ht="169.9" customHeight="1" x14ac:dyDescent="0.25">
      <c r="A51" s="5"/>
      <c r="B51" s="5"/>
      <c r="C51" s="288"/>
      <c r="D51" s="213" t="s">
        <v>14</v>
      </c>
      <c r="E51" s="221" t="s">
        <v>193</v>
      </c>
      <c r="F51" s="273" t="s">
        <v>215</v>
      </c>
      <c r="G51" s="273"/>
      <c r="H51" s="215" t="s">
        <v>26</v>
      </c>
      <c r="I51" s="274" t="s">
        <v>226</v>
      </c>
      <c r="J51" s="274"/>
      <c r="K51" s="275" t="s">
        <v>433</v>
      </c>
      <c r="L51" s="275"/>
      <c r="M51" s="215" t="s">
        <v>149</v>
      </c>
      <c r="N51" s="276"/>
      <c r="O51" s="276"/>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row>
    <row r="52" spans="1:128" ht="169.9" customHeight="1" x14ac:dyDescent="0.25">
      <c r="A52" s="5"/>
      <c r="B52" s="5"/>
      <c r="C52" s="288"/>
      <c r="D52" s="211" t="s">
        <v>14</v>
      </c>
      <c r="E52" s="220" t="s">
        <v>194</v>
      </c>
      <c r="F52" s="268" t="s">
        <v>216</v>
      </c>
      <c r="G52" s="268"/>
      <c r="H52" s="216" t="s">
        <v>19</v>
      </c>
      <c r="I52" s="269" t="s">
        <v>157</v>
      </c>
      <c r="J52" s="269"/>
      <c r="K52" s="270" t="s">
        <v>434</v>
      </c>
      <c r="L52" s="270"/>
      <c r="M52" s="216" t="s">
        <v>501</v>
      </c>
      <c r="N52" s="271"/>
      <c r="O52" s="271"/>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row>
    <row r="53" spans="1:128" ht="169.9" customHeight="1" x14ac:dyDescent="0.25">
      <c r="A53" s="5"/>
      <c r="B53" s="5"/>
      <c r="C53" s="288" t="s">
        <v>13</v>
      </c>
      <c r="D53" s="213" t="s">
        <v>14</v>
      </c>
      <c r="E53" s="221" t="s">
        <v>194</v>
      </c>
      <c r="F53" s="273" t="s">
        <v>175</v>
      </c>
      <c r="G53" s="273"/>
      <c r="H53" s="215" t="s">
        <v>19</v>
      </c>
      <c r="I53" s="274" t="s">
        <v>150</v>
      </c>
      <c r="J53" s="274"/>
      <c r="K53" s="275" t="s">
        <v>435</v>
      </c>
      <c r="L53" s="275"/>
      <c r="M53" s="215" t="s">
        <v>149</v>
      </c>
      <c r="N53" s="276"/>
      <c r="O53" s="276"/>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row>
    <row r="54" spans="1:128" ht="169.9" customHeight="1" x14ac:dyDescent="0.25">
      <c r="A54" s="5"/>
      <c r="B54" s="5"/>
      <c r="C54" s="288"/>
      <c r="D54" s="211" t="s">
        <v>14</v>
      </c>
      <c r="E54" s="220" t="s">
        <v>194</v>
      </c>
      <c r="F54" s="268" t="s">
        <v>217</v>
      </c>
      <c r="G54" s="268"/>
      <c r="H54" s="216" t="s">
        <v>26</v>
      </c>
      <c r="I54" s="269" t="s">
        <v>227</v>
      </c>
      <c r="J54" s="269"/>
      <c r="K54" s="270" t="s">
        <v>436</v>
      </c>
      <c r="L54" s="270"/>
      <c r="M54" s="216" t="s">
        <v>149</v>
      </c>
      <c r="N54" s="271"/>
      <c r="O54" s="271"/>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row>
    <row r="55" spans="1:128" ht="169.9" customHeight="1" x14ac:dyDescent="0.25">
      <c r="A55" s="5"/>
      <c r="B55" s="5"/>
      <c r="C55" s="288"/>
      <c r="D55" s="213" t="s">
        <v>14</v>
      </c>
      <c r="E55" s="221" t="s">
        <v>194</v>
      </c>
      <c r="F55" s="273" t="s">
        <v>196</v>
      </c>
      <c r="G55" s="273"/>
      <c r="H55" s="215" t="s">
        <v>26</v>
      </c>
      <c r="I55" s="274" t="s">
        <v>158</v>
      </c>
      <c r="J55" s="274"/>
      <c r="K55" s="275" t="s">
        <v>437</v>
      </c>
      <c r="L55" s="275"/>
      <c r="M55" s="215" t="s">
        <v>149</v>
      </c>
      <c r="N55" s="276"/>
      <c r="O55" s="276"/>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row>
    <row r="56" spans="1:128" ht="169.9" customHeight="1" x14ac:dyDescent="0.25">
      <c r="A56" s="5"/>
      <c r="B56" s="5"/>
      <c r="C56" s="288"/>
      <c r="D56" s="211" t="s">
        <v>14</v>
      </c>
      <c r="E56" s="220" t="s">
        <v>194</v>
      </c>
      <c r="F56" s="268" t="s">
        <v>218</v>
      </c>
      <c r="G56" s="268"/>
      <c r="H56" s="216" t="s">
        <v>19</v>
      </c>
      <c r="I56" s="269" t="s">
        <v>195</v>
      </c>
      <c r="J56" s="269"/>
      <c r="K56" s="270" t="s">
        <v>432</v>
      </c>
      <c r="L56" s="270"/>
      <c r="M56" s="216" t="s">
        <v>159</v>
      </c>
      <c r="N56" s="271"/>
      <c r="O56" s="271"/>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row>
    <row r="57" spans="1:128" ht="169.9" customHeight="1" x14ac:dyDescent="0.25">
      <c r="A57" s="5"/>
      <c r="B57" s="5"/>
      <c r="C57" s="233" t="s">
        <v>234</v>
      </c>
      <c r="D57" s="218" t="s">
        <v>12</v>
      </c>
      <c r="E57" s="221" t="s">
        <v>25</v>
      </c>
      <c r="F57" s="273" t="s">
        <v>219</v>
      </c>
      <c r="G57" s="273"/>
      <c r="H57" s="215" t="s">
        <v>19</v>
      </c>
      <c r="I57" s="280" t="s">
        <v>160</v>
      </c>
      <c r="J57" s="280"/>
      <c r="K57" s="281" t="s">
        <v>228</v>
      </c>
      <c r="L57" s="281"/>
      <c r="M57" s="215" t="s">
        <v>161</v>
      </c>
      <c r="N57" s="276"/>
      <c r="O57" s="276"/>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row>
    <row r="58" spans="1:128" ht="169.9" customHeight="1" x14ac:dyDescent="0.25">
      <c r="A58" s="5"/>
      <c r="B58" s="5"/>
      <c r="C58" s="282" t="s">
        <v>7</v>
      </c>
      <c r="D58" s="211" t="s">
        <v>8</v>
      </c>
      <c r="E58" s="220" t="s">
        <v>162</v>
      </c>
      <c r="F58" s="268" t="s">
        <v>445</v>
      </c>
      <c r="G58" s="268"/>
      <c r="H58" s="216" t="s">
        <v>19</v>
      </c>
      <c r="I58" s="283"/>
      <c r="J58" s="283"/>
      <c r="K58" s="284" t="s">
        <v>163</v>
      </c>
      <c r="L58" s="284"/>
      <c r="M58" s="216" t="s">
        <v>164</v>
      </c>
      <c r="N58" s="271"/>
      <c r="O58" s="271"/>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row>
    <row r="59" spans="1:128" ht="169.9" customHeight="1" x14ac:dyDescent="0.25">
      <c r="A59" s="5"/>
      <c r="B59" s="5"/>
      <c r="C59" s="282"/>
      <c r="D59" s="213" t="s">
        <v>8</v>
      </c>
      <c r="E59" s="221" t="s">
        <v>162</v>
      </c>
      <c r="F59" s="273" t="s">
        <v>444</v>
      </c>
      <c r="G59" s="273"/>
      <c r="H59" s="215" t="s">
        <v>19</v>
      </c>
      <c r="I59" s="280"/>
      <c r="J59" s="280"/>
      <c r="K59" s="281" t="s">
        <v>220</v>
      </c>
      <c r="L59" s="281"/>
      <c r="M59" s="215" t="s">
        <v>164</v>
      </c>
      <c r="N59" s="276"/>
      <c r="O59" s="276"/>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row>
    <row r="60" spans="1:128" ht="169.9" customHeight="1" x14ac:dyDescent="0.25">
      <c r="A60" s="5"/>
      <c r="B60" s="5"/>
      <c r="C60" s="282"/>
      <c r="D60" s="211" t="s">
        <v>8</v>
      </c>
      <c r="E60" s="220" t="s">
        <v>162</v>
      </c>
      <c r="F60" s="268" t="s">
        <v>443</v>
      </c>
      <c r="G60" s="268"/>
      <c r="H60" s="216" t="s">
        <v>19</v>
      </c>
      <c r="I60" s="283"/>
      <c r="J60" s="283"/>
      <c r="K60" s="284" t="s">
        <v>221</v>
      </c>
      <c r="L60" s="284"/>
      <c r="M60" s="216" t="s">
        <v>164</v>
      </c>
      <c r="N60" s="271"/>
      <c r="O60" s="271"/>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row>
    <row r="61" spans="1:128" ht="169.9" customHeight="1" x14ac:dyDescent="0.25">
      <c r="A61" s="5"/>
      <c r="B61" s="5"/>
      <c r="C61" s="287" t="s">
        <v>5</v>
      </c>
      <c r="D61" s="213" t="s">
        <v>6</v>
      </c>
      <c r="E61" s="221" t="s">
        <v>190</v>
      </c>
      <c r="F61" s="273" t="s">
        <v>224</v>
      </c>
      <c r="G61" s="273"/>
      <c r="H61" s="215" t="s">
        <v>19</v>
      </c>
      <c r="I61" s="274"/>
      <c r="J61" s="274"/>
      <c r="K61" s="275" t="s">
        <v>165</v>
      </c>
      <c r="L61" s="275"/>
      <c r="M61" s="215" t="s">
        <v>149</v>
      </c>
      <c r="N61" s="276"/>
      <c r="O61" s="276"/>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row>
    <row r="62" spans="1:128" ht="169.9" customHeight="1" x14ac:dyDescent="0.25">
      <c r="A62" s="5"/>
      <c r="B62" s="5"/>
      <c r="C62" s="287"/>
      <c r="D62" s="211" t="s">
        <v>6</v>
      </c>
      <c r="E62" s="220" t="s">
        <v>189</v>
      </c>
      <c r="F62" s="268" t="s">
        <v>223</v>
      </c>
      <c r="G62" s="268"/>
      <c r="H62" s="216" t="s">
        <v>19</v>
      </c>
      <c r="I62" s="269"/>
      <c r="J62" s="269"/>
      <c r="K62" s="270" t="s">
        <v>229</v>
      </c>
      <c r="L62" s="270"/>
      <c r="M62" s="216" t="s">
        <v>149</v>
      </c>
      <c r="N62" s="271"/>
      <c r="O62" s="271"/>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row>
    <row r="63" spans="1:128" ht="169.9" customHeight="1" x14ac:dyDescent="0.25">
      <c r="A63" s="5"/>
      <c r="B63" s="5"/>
      <c r="C63" s="232" t="s">
        <v>233</v>
      </c>
      <c r="D63" s="213" t="s">
        <v>3</v>
      </c>
      <c r="E63" s="215" t="s">
        <v>230</v>
      </c>
      <c r="F63" s="285" t="s">
        <v>191</v>
      </c>
      <c r="G63" s="285"/>
      <c r="H63" s="215" t="s">
        <v>19</v>
      </c>
      <c r="I63" s="280"/>
      <c r="J63" s="280"/>
      <c r="K63" s="275" t="s">
        <v>166</v>
      </c>
      <c r="L63" s="275"/>
      <c r="M63" s="215" t="s">
        <v>149</v>
      </c>
      <c r="N63" s="276"/>
      <c r="O63" s="276"/>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row>
    <row r="64" spans="1:128" ht="169.9" customHeight="1" x14ac:dyDescent="0.25">
      <c r="A64" s="5"/>
      <c r="B64" s="5"/>
      <c r="C64" s="289" t="s">
        <v>0</v>
      </c>
      <c r="D64" s="217" t="s">
        <v>231</v>
      </c>
      <c r="E64" s="216" t="s">
        <v>188</v>
      </c>
      <c r="F64" s="286" t="s">
        <v>512</v>
      </c>
      <c r="G64" s="286"/>
      <c r="H64" s="216" t="s">
        <v>19</v>
      </c>
      <c r="I64" s="270" t="s">
        <v>236</v>
      </c>
      <c r="J64" s="270"/>
      <c r="K64" s="270" t="s">
        <v>245</v>
      </c>
      <c r="L64" s="270"/>
      <c r="M64" s="227" t="s">
        <v>149</v>
      </c>
      <c r="N64" s="271"/>
      <c r="O64" s="271"/>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row>
    <row r="65" spans="1:146" ht="169.9" customHeight="1" x14ac:dyDescent="0.25">
      <c r="A65" s="5"/>
      <c r="B65" s="5"/>
      <c r="C65" s="289"/>
      <c r="D65" s="218" t="s">
        <v>231</v>
      </c>
      <c r="E65" s="215" t="s">
        <v>188</v>
      </c>
      <c r="F65" s="285" t="s">
        <v>438</v>
      </c>
      <c r="G65" s="285"/>
      <c r="H65" s="215" t="s">
        <v>19</v>
      </c>
      <c r="I65" s="275" t="s">
        <v>236</v>
      </c>
      <c r="J65" s="275"/>
      <c r="K65" s="275" t="s">
        <v>239</v>
      </c>
      <c r="L65" s="275"/>
      <c r="M65" s="229" t="s">
        <v>149</v>
      </c>
      <c r="N65" s="276"/>
      <c r="O65" s="276"/>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row>
    <row r="66" spans="1:146" ht="169.9" customHeight="1" x14ac:dyDescent="0.25">
      <c r="A66" s="5"/>
      <c r="B66" s="5"/>
      <c r="C66" s="289"/>
      <c r="D66" s="217" t="s">
        <v>231</v>
      </c>
      <c r="E66" s="216" t="s">
        <v>188</v>
      </c>
      <c r="F66" s="286" t="s">
        <v>446</v>
      </c>
      <c r="G66" s="286"/>
      <c r="H66" s="216" t="s">
        <v>19</v>
      </c>
      <c r="I66" s="270" t="s">
        <v>236</v>
      </c>
      <c r="J66" s="270"/>
      <c r="K66" s="270" t="s">
        <v>237</v>
      </c>
      <c r="L66" s="270"/>
      <c r="M66" s="227" t="s">
        <v>149</v>
      </c>
      <c r="N66" s="271"/>
      <c r="O66" s="271"/>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row>
    <row r="67" spans="1:146" ht="169.9" customHeight="1" x14ac:dyDescent="0.25">
      <c r="A67" s="5"/>
      <c r="B67" s="5"/>
      <c r="C67" s="289"/>
      <c r="D67" s="218" t="s">
        <v>231</v>
      </c>
      <c r="E67" s="215" t="s">
        <v>188</v>
      </c>
      <c r="F67" s="285" t="s">
        <v>447</v>
      </c>
      <c r="G67" s="285"/>
      <c r="H67" s="215" t="s">
        <v>19</v>
      </c>
      <c r="I67" s="275" t="s">
        <v>236</v>
      </c>
      <c r="J67" s="275"/>
      <c r="K67" s="275" t="s">
        <v>239</v>
      </c>
      <c r="L67" s="275"/>
      <c r="M67" s="229" t="s">
        <v>149</v>
      </c>
      <c r="N67" s="276"/>
      <c r="O67" s="276"/>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row>
    <row r="68" spans="1:146" ht="169.9" customHeight="1" x14ac:dyDescent="0.25">
      <c r="A68" s="5"/>
      <c r="B68" s="5"/>
      <c r="C68" s="289" t="s">
        <v>0</v>
      </c>
      <c r="D68" s="217" t="s">
        <v>231</v>
      </c>
      <c r="E68" s="216" t="s">
        <v>188</v>
      </c>
      <c r="F68" s="286" t="s">
        <v>513</v>
      </c>
      <c r="G68" s="286"/>
      <c r="H68" s="216" t="s">
        <v>19</v>
      </c>
      <c r="I68" s="270" t="s">
        <v>236</v>
      </c>
      <c r="J68" s="270"/>
      <c r="K68" s="270" t="s">
        <v>240</v>
      </c>
      <c r="L68" s="270"/>
      <c r="M68" s="227" t="s">
        <v>149</v>
      </c>
      <c r="N68" s="271"/>
      <c r="O68" s="271"/>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row>
    <row r="69" spans="1:146" ht="169.9" customHeight="1" x14ac:dyDescent="0.25">
      <c r="A69" s="5"/>
      <c r="B69" s="5"/>
      <c r="C69" s="289"/>
      <c r="D69" s="218" t="s">
        <v>231</v>
      </c>
      <c r="E69" s="215" t="s">
        <v>188</v>
      </c>
      <c r="F69" s="285" t="s">
        <v>514</v>
      </c>
      <c r="G69" s="285"/>
      <c r="H69" s="215" t="s">
        <v>19</v>
      </c>
      <c r="I69" s="275" t="s">
        <v>244</v>
      </c>
      <c r="J69" s="275"/>
      <c r="K69" s="275" t="s">
        <v>238</v>
      </c>
      <c r="L69" s="275"/>
      <c r="M69" s="229" t="s">
        <v>149</v>
      </c>
      <c r="N69" s="276"/>
      <c r="O69" s="276"/>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row>
    <row r="70" spans="1:146" ht="169.9" customHeight="1" x14ac:dyDescent="0.25">
      <c r="A70" s="5"/>
      <c r="B70" s="5"/>
      <c r="C70" s="289"/>
      <c r="D70" s="217" t="s">
        <v>231</v>
      </c>
      <c r="E70" s="216" t="s">
        <v>188</v>
      </c>
      <c r="F70" s="286" t="s">
        <v>449</v>
      </c>
      <c r="G70" s="286"/>
      <c r="H70" s="216" t="s">
        <v>19</v>
      </c>
      <c r="I70" s="270" t="s">
        <v>167</v>
      </c>
      <c r="J70" s="270"/>
      <c r="K70" s="270" t="s">
        <v>243</v>
      </c>
      <c r="L70" s="270"/>
      <c r="M70" s="227" t="s">
        <v>149</v>
      </c>
      <c r="N70" s="271"/>
      <c r="O70" s="271"/>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row>
    <row r="71" spans="1:146" ht="169.9" customHeight="1" x14ac:dyDescent="0.25">
      <c r="A71" s="5"/>
      <c r="B71" s="5"/>
      <c r="C71" s="289"/>
      <c r="D71" s="218" t="s">
        <v>231</v>
      </c>
      <c r="E71" s="215" t="s">
        <v>188</v>
      </c>
      <c r="F71" s="285" t="s">
        <v>448</v>
      </c>
      <c r="G71" s="285"/>
      <c r="H71" s="215" t="s">
        <v>19</v>
      </c>
      <c r="I71" s="275" t="s">
        <v>236</v>
      </c>
      <c r="J71" s="275"/>
      <c r="K71" s="275" t="s">
        <v>235</v>
      </c>
      <c r="L71" s="275"/>
      <c r="M71" s="229" t="s">
        <v>149</v>
      </c>
      <c r="N71" s="276"/>
      <c r="O71" s="276"/>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row>
    <row r="72" spans="1:146" ht="169.9" customHeight="1" x14ac:dyDescent="0.25">
      <c r="A72" s="5"/>
      <c r="B72" s="5"/>
      <c r="C72" s="289"/>
      <c r="D72" s="217" t="s">
        <v>231</v>
      </c>
      <c r="E72" s="216" t="s">
        <v>188</v>
      </c>
      <c r="F72" s="286" t="s">
        <v>450</v>
      </c>
      <c r="G72" s="268"/>
      <c r="H72" s="216" t="s">
        <v>19</v>
      </c>
      <c r="I72" s="270" t="s">
        <v>518</v>
      </c>
      <c r="J72" s="270"/>
      <c r="K72" s="270" t="s">
        <v>242</v>
      </c>
      <c r="L72" s="270"/>
      <c r="M72" s="227" t="s">
        <v>149</v>
      </c>
      <c r="N72" s="271"/>
      <c r="O72" s="271"/>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row>
    <row r="73" spans="1:146" ht="169.9" customHeight="1" x14ac:dyDescent="0.25">
      <c r="A73" s="5"/>
      <c r="B73" s="5"/>
      <c r="C73" s="289"/>
      <c r="D73" s="218" t="s">
        <v>231</v>
      </c>
      <c r="E73" s="215" t="s">
        <v>188</v>
      </c>
      <c r="F73" s="285" t="s">
        <v>451</v>
      </c>
      <c r="G73" s="285"/>
      <c r="H73" s="215" t="s">
        <v>19</v>
      </c>
      <c r="I73" s="275" t="s">
        <v>236</v>
      </c>
      <c r="J73" s="275"/>
      <c r="K73" s="275" t="s">
        <v>241</v>
      </c>
      <c r="L73" s="275"/>
      <c r="M73" s="229" t="s">
        <v>149</v>
      </c>
      <c r="N73" s="276"/>
      <c r="O73" s="276"/>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row>
    <row r="74" spans="1:146" ht="169.9" customHeight="1" x14ac:dyDescent="0.25">
      <c r="A74" s="5"/>
      <c r="B74" s="5"/>
      <c r="C74" s="210" t="s">
        <v>4</v>
      </c>
      <c r="D74" s="217" t="s">
        <v>168</v>
      </c>
      <c r="E74" s="220" t="s">
        <v>23</v>
      </c>
      <c r="F74" s="268" t="s">
        <v>222</v>
      </c>
      <c r="G74" s="268"/>
      <c r="H74" s="216" t="s">
        <v>19</v>
      </c>
      <c r="I74" s="269" t="s">
        <v>169</v>
      </c>
      <c r="J74" s="269"/>
      <c r="K74" s="270" t="s">
        <v>170</v>
      </c>
      <c r="L74" s="270"/>
      <c r="M74" s="216" t="s">
        <v>171</v>
      </c>
      <c r="N74" s="271"/>
      <c r="O74" s="271"/>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row>
    <row r="75" spans="1:146" x14ac:dyDescent="0.2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row>
    <row r="76" spans="1:146" x14ac:dyDescent="0.2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row>
    <row r="77" spans="1:146"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row>
    <row r="78" spans="1:146"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row>
    <row r="79" spans="1:146" x14ac:dyDescent="0.2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row>
    <row r="80" spans="1:146"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row>
    <row r="81" spans="1:54"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row>
    <row r="82" spans="1:54" x14ac:dyDescent="0.2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row>
    <row r="83" spans="1:54" x14ac:dyDescent="0.2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row>
    <row r="84" spans="1:54" x14ac:dyDescent="0.2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row>
    <row r="85" spans="1:54" x14ac:dyDescent="0.2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row>
    <row r="86" spans="1:54" x14ac:dyDescent="0.2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row>
    <row r="87" spans="1:54" x14ac:dyDescent="0.2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row>
    <row r="88" spans="1:54" x14ac:dyDescent="0.2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row>
    <row r="89" spans="1:54" x14ac:dyDescent="0.2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row>
    <row r="90" spans="1:54" x14ac:dyDescent="0.2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row>
    <row r="91" spans="1:54" x14ac:dyDescent="0.2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row>
    <row r="92" spans="1:54" x14ac:dyDescent="0.2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row>
    <row r="93" spans="1:54" x14ac:dyDescent="0.2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row>
    <row r="94" spans="1:54" x14ac:dyDescent="0.2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row>
    <row r="95" spans="1:54" x14ac:dyDescent="0.2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row>
    <row r="96" spans="1:54" x14ac:dyDescent="0.2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row>
    <row r="97" spans="1:54" x14ac:dyDescent="0.2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row>
    <row r="98" spans="1:54" x14ac:dyDescent="0.2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row>
    <row r="99" spans="1:54" x14ac:dyDescent="0.2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row>
    <row r="100" spans="1:54"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row>
    <row r="101" spans="1:54"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row>
    <row r="102" spans="1:54"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row>
    <row r="103" spans="1:54"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row>
    <row r="104" spans="1:54"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row>
    <row r="105" spans="1:54"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row>
    <row r="106" spans="1:54"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row>
    <row r="107" spans="1:54"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row>
    <row r="108" spans="1:54"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row>
    <row r="109" spans="1:54"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row>
    <row r="110" spans="1:54"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row>
    <row r="111" spans="1:54"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row>
    <row r="112" spans="1:54"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row>
    <row r="113" spans="1:56"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row>
    <row r="114" spans="1:56"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row>
    <row r="115" spans="1:56"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row>
    <row r="116" spans="1:56"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row>
    <row r="117" spans="1:56"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row>
    <row r="118" spans="1:56"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row>
    <row r="119" spans="1:56"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row>
    <row r="120" spans="1:56"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row>
    <row r="121" spans="1:56"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row>
    <row r="122" spans="1:56"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row>
  </sheetData>
  <mergeCells count="208">
    <mergeCell ref="C37:C44"/>
    <mergeCell ref="C45:C52"/>
    <mergeCell ref="C64:C67"/>
    <mergeCell ref="C68:C73"/>
    <mergeCell ref="C53:C56"/>
    <mergeCell ref="F63:G63"/>
    <mergeCell ref="I63:J63"/>
    <mergeCell ref="K63:L63"/>
    <mergeCell ref="N63:O63"/>
    <mergeCell ref="F70:G70"/>
    <mergeCell ref="I70:J70"/>
    <mergeCell ref="K70:L70"/>
    <mergeCell ref="N70:O70"/>
    <mergeCell ref="F71:G71"/>
    <mergeCell ref="I71:J71"/>
    <mergeCell ref="K71:L71"/>
    <mergeCell ref="N71:O71"/>
    <mergeCell ref="F68:G68"/>
    <mergeCell ref="I68:J68"/>
    <mergeCell ref="K68:L68"/>
    <mergeCell ref="N68:O68"/>
    <mergeCell ref="N69:O69"/>
    <mergeCell ref="N65:O65"/>
    <mergeCell ref="F66:G66"/>
    <mergeCell ref="F74:G74"/>
    <mergeCell ref="I74:J74"/>
    <mergeCell ref="K74:L74"/>
    <mergeCell ref="N74:O74"/>
    <mergeCell ref="F72:G72"/>
    <mergeCell ref="I72:J72"/>
    <mergeCell ref="K72:L72"/>
    <mergeCell ref="N72:O72"/>
    <mergeCell ref="C61:C62"/>
    <mergeCell ref="F61:G61"/>
    <mergeCell ref="I61:J61"/>
    <mergeCell ref="K61:L61"/>
    <mergeCell ref="N61:O61"/>
    <mergeCell ref="F62:G62"/>
    <mergeCell ref="I62:J62"/>
    <mergeCell ref="K62:L62"/>
    <mergeCell ref="N62:O62"/>
    <mergeCell ref="F64:G64"/>
    <mergeCell ref="I64:J64"/>
    <mergeCell ref="K64:L64"/>
    <mergeCell ref="N64:O64"/>
    <mergeCell ref="F65:G65"/>
    <mergeCell ref="I65:J65"/>
    <mergeCell ref="K65:L65"/>
    <mergeCell ref="I66:J66"/>
    <mergeCell ref="K66:L66"/>
    <mergeCell ref="N66:O66"/>
    <mergeCell ref="F67:G67"/>
    <mergeCell ref="I67:J67"/>
    <mergeCell ref="K67:L67"/>
    <mergeCell ref="N67:O67"/>
    <mergeCell ref="F73:G73"/>
    <mergeCell ref="I73:J73"/>
    <mergeCell ref="K73:L73"/>
    <mergeCell ref="N73:O73"/>
    <mergeCell ref="F69:G69"/>
    <mergeCell ref="I69:J69"/>
    <mergeCell ref="K69:L69"/>
    <mergeCell ref="K55:L55"/>
    <mergeCell ref="F57:G57"/>
    <mergeCell ref="I57:J57"/>
    <mergeCell ref="K57:L57"/>
    <mergeCell ref="N57:O57"/>
    <mergeCell ref="C58:C60"/>
    <mergeCell ref="F58:G58"/>
    <mergeCell ref="I58:J58"/>
    <mergeCell ref="K58:L58"/>
    <mergeCell ref="N58:O58"/>
    <mergeCell ref="F59:G59"/>
    <mergeCell ref="I59:J59"/>
    <mergeCell ref="K59:L59"/>
    <mergeCell ref="N59:O59"/>
    <mergeCell ref="F60:G60"/>
    <mergeCell ref="I60:J60"/>
    <mergeCell ref="K60:L60"/>
    <mergeCell ref="N60:O60"/>
    <mergeCell ref="K50:L50"/>
    <mergeCell ref="N50:O50"/>
    <mergeCell ref="F51:G51"/>
    <mergeCell ref="I51:J51"/>
    <mergeCell ref="K51:L51"/>
    <mergeCell ref="N51:O51"/>
    <mergeCell ref="N55:O55"/>
    <mergeCell ref="F56:G56"/>
    <mergeCell ref="I56:J56"/>
    <mergeCell ref="K56:L56"/>
    <mergeCell ref="N56:O56"/>
    <mergeCell ref="F52:G52"/>
    <mergeCell ref="I52:J52"/>
    <mergeCell ref="K52:L52"/>
    <mergeCell ref="N52:O52"/>
    <mergeCell ref="F53:G53"/>
    <mergeCell ref="I53:J53"/>
    <mergeCell ref="K53:L53"/>
    <mergeCell ref="N53:O53"/>
    <mergeCell ref="F54:G54"/>
    <mergeCell ref="I54:J54"/>
    <mergeCell ref="K54:L54"/>
    <mergeCell ref="N54:O54"/>
    <mergeCell ref="F55:G55"/>
    <mergeCell ref="K48:L48"/>
    <mergeCell ref="N48:O48"/>
    <mergeCell ref="F49:G49"/>
    <mergeCell ref="I49:J49"/>
    <mergeCell ref="K49:L49"/>
    <mergeCell ref="N49:O49"/>
    <mergeCell ref="I46:J46"/>
    <mergeCell ref="K46:L46"/>
    <mergeCell ref="N46:O46"/>
    <mergeCell ref="F47:G47"/>
    <mergeCell ref="I47:J47"/>
    <mergeCell ref="K47:L47"/>
    <mergeCell ref="N47:O47"/>
    <mergeCell ref="F46:G46"/>
    <mergeCell ref="F48:G48"/>
    <mergeCell ref="I48:J48"/>
    <mergeCell ref="F45:G45"/>
    <mergeCell ref="I45:J45"/>
    <mergeCell ref="K45:L45"/>
    <mergeCell ref="N45:O45"/>
    <mergeCell ref="K42:L42"/>
    <mergeCell ref="N42:O42"/>
    <mergeCell ref="F43:G43"/>
    <mergeCell ref="I43:J43"/>
    <mergeCell ref="K43:L43"/>
    <mergeCell ref="N43:O43"/>
    <mergeCell ref="I40:J40"/>
    <mergeCell ref="K40:L40"/>
    <mergeCell ref="N40:O40"/>
    <mergeCell ref="K44:L44"/>
    <mergeCell ref="N44:O44"/>
    <mergeCell ref="F42:G42"/>
    <mergeCell ref="I42:J42"/>
    <mergeCell ref="F44:G44"/>
    <mergeCell ref="I44:J44"/>
    <mergeCell ref="F50:G50"/>
    <mergeCell ref="I50:J50"/>
    <mergeCell ref="I55:J55"/>
    <mergeCell ref="K41:L41"/>
    <mergeCell ref="N41:O41"/>
    <mergeCell ref="F41:G41"/>
    <mergeCell ref="F36:G36"/>
    <mergeCell ref="I36:J36"/>
    <mergeCell ref="K36:L36"/>
    <mergeCell ref="N36:O36"/>
    <mergeCell ref="K37:L37"/>
    <mergeCell ref="N37:O37"/>
    <mergeCell ref="F38:G38"/>
    <mergeCell ref="I38:J38"/>
    <mergeCell ref="K38:L38"/>
    <mergeCell ref="N38:O38"/>
    <mergeCell ref="F37:G37"/>
    <mergeCell ref="I37:J37"/>
    <mergeCell ref="F39:G39"/>
    <mergeCell ref="I39:J39"/>
    <mergeCell ref="I41:J41"/>
    <mergeCell ref="K39:L39"/>
    <mergeCell ref="N39:O39"/>
    <mergeCell ref="F40:G40"/>
    <mergeCell ref="F33:G33"/>
    <mergeCell ref="I33:J33"/>
    <mergeCell ref="K33:L33"/>
    <mergeCell ref="N33:O33"/>
    <mergeCell ref="F34:G34"/>
    <mergeCell ref="I34:J34"/>
    <mergeCell ref="K34:L34"/>
    <mergeCell ref="N34:O34"/>
    <mergeCell ref="B17:B18"/>
    <mergeCell ref="M8:O8"/>
    <mergeCell ref="M9:O9"/>
    <mergeCell ref="M10:O10"/>
    <mergeCell ref="M11:O11"/>
    <mergeCell ref="M12:O12"/>
    <mergeCell ref="M13:O13"/>
    <mergeCell ref="K8:L8"/>
    <mergeCell ref="K9:L9"/>
    <mergeCell ref="K10:L10"/>
    <mergeCell ref="K11:L11"/>
    <mergeCell ref="K12:L12"/>
    <mergeCell ref="K13:L13"/>
    <mergeCell ref="M3:O3"/>
    <mergeCell ref="M4:O4"/>
    <mergeCell ref="M5:O5"/>
    <mergeCell ref="M6:O6"/>
    <mergeCell ref="K3:L3"/>
    <mergeCell ref="K4:L4"/>
    <mergeCell ref="K5:L5"/>
    <mergeCell ref="K6:L6"/>
    <mergeCell ref="C32:C36"/>
    <mergeCell ref="F31:G31"/>
    <mergeCell ref="I31:J31"/>
    <mergeCell ref="K31:L31"/>
    <mergeCell ref="N31:O31"/>
    <mergeCell ref="F32:G32"/>
    <mergeCell ref="I32:J32"/>
    <mergeCell ref="K32:L32"/>
    <mergeCell ref="N32:O32"/>
    <mergeCell ref="K7:L7"/>
    <mergeCell ref="M7:O7"/>
    <mergeCell ref="C25:F25"/>
    <mergeCell ref="F35:G35"/>
    <mergeCell ref="I35:J35"/>
    <mergeCell ref="K35:L35"/>
    <mergeCell ref="N35:O35"/>
  </mergeCells>
  <phoneticPr fontId="13" type="noConversion"/>
  <pageMargins left="3.937007874015748E-2" right="3.937007874015748E-2" top="0.19685039370078741" bottom="0.19685039370078741" header="0.11811023622047245" footer="0.11811023622047245"/>
  <pageSetup paperSize="9" scale="39" fitToHeight="0" orientation="landscape" r:id="rId1"/>
  <rowBreaks count="4" manualBreakCount="4">
    <brk id="27" max="15" man="1"/>
    <brk id="36" max="15" man="1"/>
    <brk id="60" max="15" man="1"/>
    <brk id="67"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417B3-0B9F-48E1-B06E-03CD5CBBD1F2}">
  <sheetPr>
    <tabColor rgb="FFFF0000"/>
    <pageSetUpPr fitToPage="1"/>
  </sheetPr>
  <dimension ref="A1:GQ81"/>
  <sheetViews>
    <sheetView topLeftCell="A47" zoomScale="55" zoomScaleNormal="55" zoomScaleSheetLayoutView="55" zoomScalePageLayoutView="50" workbookViewId="0">
      <selection activeCell="B30" sqref="B30"/>
    </sheetView>
  </sheetViews>
  <sheetFormatPr baseColWidth="10" defaultColWidth="11.42578125" defaultRowHeight="15" x14ac:dyDescent="0.25"/>
  <cols>
    <col min="1" max="1" width="5.7109375" customWidth="1"/>
    <col min="2" max="2" width="20.7109375" customWidth="1"/>
    <col min="3" max="3" width="34.7109375" customWidth="1"/>
    <col min="4" max="4" width="38.7109375" customWidth="1"/>
    <col min="5" max="5" width="34.7109375" style="235" customWidth="1"/>
    <col min="6" max="6" width="23.7109375" customWidth="1"/>
    <col min="7" max="7" width="29.140625" customWidth="1"/>
    <col min="8" max="8" width="22.7109375" customWidth="1"/>
    <col min="9" max="9" width="23.7109375" customWidth="1"/>
    <col min="10" max="10" width="20.7109375" customWidth="1"/>
    <col min="11" max="11" width="23.7109375" customWidth="1"/>
    <col min="12" max="12" width="22.7109375" customWidth="1"/>
    <col min="13" max="13" width="30.7109375" customWidth="1"/>
    <col min="14" max="15" width="11.7109375" customWidth="1"/>
    <col min="17" max="17" width="3.7109375" customWidth="1"/>
    <col min="18" max="18" width="17.42578125" customWidth="1"/>
    <col min="19" max="19" width="16.7109375" bestFit="1" customWidth="1"/>
  </cols>
  <sheetData>
    <row r="1" spans="1:36" ht="207.95" customHeight="1" x14ac:dyDescent="0.6">
      <c r="A1" s="5"/>
      <c r="B1" s="5"/>
      <c r="C1" s="5"/>
      <c r="D1" s="25"/>
      <c r="E1" s="37"/>
      <c r="F1" s="24"/>
      <c r="G1" s="24"/>
      <c r="H1" s="24"/>
      <c r="I1" s="24"/>
      <c r="J1" s="24"/>
      <c r="K1" s="24"/>
      <c r="L1" s="5"/>
      <c r="M1" s="5"/>
      <c r="N1" s="5"/>
      <c r="O1" s="5"/>
      <c r="P1" s="7"/>
      <c r="Q1" s="7"/>
      <c r="R1" s="7"/>
      <c r="S1" s="7"/>
      <c r="T1" s="7"/>
      <c r="U1" s="7"/>
      <c r="V1" s="7"/>
      <c r="W1" s="7"/>
      <c r="X1" s="7"/>
      <c r="Y1" s="7"/>
      <c r="Z1" s="5"/>
      <c r="AA1" s="5"/>
      <c r="AB1" s="5"/>
      <c r="AC1" s="5"/>
      <c r="AD1" s="5"/>
      <c r="AE1" s="5"/>
      <c r="AF1" s="5"/>
      <c r="AG1" s="5"/>
      <c r="AH1" s="5"/>
      <c r="AI1" s="5"/>
      <c r="AJ1" s="5"/>
    </row>
    <row r="2" spans="1:36" ht="60" customHeight="1" x14ac:dyDescent="0.6">
      <c r="A2" s="5"/>
      <c r="B2" s="5"/>
      <c r="C2" s="5"/>
      <c r="D2" s="25"/>
      <c r="E2" s="37"/>
      <c r="F2" s="24"/>
      <c r="G2" s="24"/>
      <c r="H2" s="24"/>
      <c r="I2" s="24"/>
      <c r="J2" s="24"/>
      <c r="K2" s="92" t="s">
        <v>97</v>
      </c>
      <c r="L2" s="5"/>
      <c r="M2" s="5"/>
      <c r="N2" s="5"/>
      <c r="O2" s="5"/>
      <c r="P2" s="37"/>
      <c r="Q2" s="37"/>
      <c r="R2" s="37"/>
      <c r="S2" s="37"/>
      <c r="T2" s="37"/>
      <c r="U2" s="37"/>
      <c r="V2" s="37"/>
      <c r="W2" s="37"/>
      <c r="X2" s="37"/>
      <c r="Y2" s="37"/>
      <c r="Z2" s="5"/>
      <c r="AA2" s="5"/>
      <c r="AB2" s="5"/>
      <c r="AC2" s="5"/>
      <c r="AD2" s="5"/>
      <c r="AE2" s="5"/>
      <c r="AF2" s="5"/>
      <c r="AG2" s="5"/>
      <c r="AH2" s="5"/>
      <c r="AI2" s="5"/>
      <c r="AJ2" s="5"/>
    </row>
    <row r="3" spans="1:36" ht="36.6" customHeight="1" x14ac:dyDescent="0.6">
      <c r="A3" s="5"/>
      <c r="B3" s="5"/>
      <c r="C3" s="5"/>
      <c r="D3" s="25"/>
      <c r="E3" s="37"/>
      <c r="F3" s="24"/>
      <c r="G3" s="24"/>
      <c r="H3" s="24"/>
      <c r="I3" s="24"/>
      <c r="J3" s="24"/>
      <c r="K3" s="265" t="s">
        <v>75</v>
      </c>
      <c r="L3" s="265"/>
      <c r="M3" s="263" t="s">
        <v>77</v>
      </c>
      <c r="N3" s="263"/>
      <c r="O3" s="263"/>
      <c r="P3" s="37"/>
      <c r="Q3" s="37"/>
      <c r="R3" s="37"/>
      <c r="S3" s="37"/>
      <c r="T3" s="37"/>
      <c r="U3" s="37"/>
      <c r="V3" s="37"/>
      <c r="W3" s="37"/>
      <c r="X3" s="37"/>
      <c r="Y3" s="37"/>
      <c r="Z3" s="5"/>
      <c r="AA3" s="5"/>
      <c r="AB3" s="5"/>
      <c r="AC3" s="5"/>
      <c r="AD3" s="5"/>
      <c r="AE3" s="5"/>
      <c r="AF3" s="5"/>
      <c r="AG3" s="5"/>
      <c r="AH3" s="5"/>
      <c r="AI3" s="5"/>
      <c r="AJ3" s="5"/>
    </row>
    <row r="4" spans="1:36" ht="36.6" customHeight="1" x14ac:dyDescent="0.6">
      <c r="A4" s="5"/>
      <c r="B4" s="5"/>
      <c r="C4" s="5"/>
      <c r="D4" s="25"/>
      <c r="E4" s="37"/>
      <c r="F4" s="24"/>
      <c r="G4" s="24"/>
      <c r="H4" s="24"/>
      <c r="I4" s="24"/>
      <c r="J4" s="24"/>
      <c r="K4" s="265" t="s">
        <v>50</v>
      </c>
      <c r="L4" s="265"/>
      <c r="M4" s="264" t="s">
        <v>51</v>
      </c>
      <c r="N4" s="264"/>
      <c r="O4" s="264"/>
      <c r="P4" s="37"/>
      <c r="Q4" s="37"/>
      <c r="R4" s="37"/>
      <c r="S4" s="37"/>
      <c r="T4" s="37"/>
      <c r="U4" s="37"/>
      <c r="V4" s="37"/>
      <c r="W4" s="37"/>
      <c r="X4" s="37"/>
      <c r="Y4" s="37"/>
      <c r="Z4" s="5"/>
      <c r="AA4" s="5"/>
      <c r="AB4" s="5"/>
      <c r="AC4" s="5"/>
      <c r="AD4" s="5"/>
      <c r="AE4" s="5"/>
      <c r="AF4" s="5"/>
      <c r="AG4" s="5"/>
      <c r="AH4" s="5"/>
      <c r="AI4" s="5"/>
      <c r="AJ4" s="5"/>
    </row>
    <row r="5" spans="1:36" ht="36.6" customHeight="1" x14ac:dyDescent="0.6">
      <c r="A5" s="5"/>
      <c r="B5" s="5"/>
      <c r="C5" s="5"/>
      <c r="D5" s="25"/>
      <c r="E5" s="37"/>
      <c r="F5" s="24"/>
      <c r="G5" s="24"/>
      <c r="H5" s="24"/>
      <c r="I5" s="24"/>
      <c r="J5" s="24"/>
      <c r="K5" s="265" t="s">
        <v>52</v>
      </c>
      <c r="L5" s="265"/>
      <c r="M5" s="263" t="s">
        <v>53</v>
      </c>
      <c r="N5" s="263"/>
      <c r="O5" s="263"/>
      <c r="P5" s="37"/>
      <c r="Q5" s="37"/>
      <c r="R5" s="37"/>
      <c r="S5" s="37"/>
      <c r="T5" s="37"/>
      <c r="U5" s="37"/>
      <c r="V5" s="37"/>
      <c r="W5" s="37"/>
      <c r="X5" s="37"/>
      <c r="Y5" s="37"/>
      <c r="Z5" s="5"/>
      <c r="AA5" s="5"/>
      <c r="AB5" s="5"/>
      <c r="AC5" s="5"/>
      <c r="AD5" s="5"/>
      <c r="AE5" s="5"/>
      <c r="AF5" s="5"/>
      <c r="AG5" s="5"/>
      <c r="AH5" s="5"/>
      <c r="AI5" s="5"/>
      <c r="AJ5" s="5"/>
    </row>
    <row r="6" spans="1:36" ht="36.6" customHeight="1" x14ac:dyDescent="0.6">
      <c r="A6" s="5"/>
      <c r="B6" s="5"/>
      <c r="C6" s="5"/>
      <c r="D6" s="25"/>
      <c r="E6" s="37"/>
      <c r="F6" s="24"/>
      <c r="G6" s="24"/>
      <c r="H6" s="24"/>
      <c r="I6" s="24"/>
      <c r="J6" s="24"/>
      <c r="K6" s="265" t="s">
        <v>29</v>
      </c>
      <c r="L6" s="265"/>
      <c r="M6" s="264" t="s">
        <v>96</v>
      </c>
      <c r="N6" s="264"/>
      <c r="O6" s="264"/>
      <c r="P6" s="37"/>
      <c r="Q6" s="37"/>
      <c r="R6" s="37"/>
      <c r="S6" s="37"/>
      <c r="T6" s="37"/>
      <c r="U6" s="37"/>
      <c r="V6" s="37"/>
      <c r="W6" s="37"/>
      <c r="X6" s="37"/>
      <c r="Y6" s="37"/>
      <c r="Z6" s="5"/>
      <c r="AA6" s="5"/>
      <c r="AB6" s="5"/>
      <c r="AC6" s="5"/>
      <c r="AD6" s="5"/>
      <c r="AE6" s="5"/>
      <c r="AF6" s="5"/>
      <c r="AG6" s="5"/>
      <c r="AH6" s="5"/>
      <c r="AI6" s="5"/>
      <c r="AJ6" s="5"/>
    </row>
    <row r="7" spans="1:36" ht="37.9" customHeight="1" x14ac:dyDescent="0.6">
      <c r="A7" s="5"/>
      <c r="B7" s="5"/>
      <c r="C7" s="5"/>
      <c r="D7" s="25"/>
      <c r="E7" s="37"/>
      <c r="F7" s="24"/>
      <c r="G7" s="24"/>
      <c r="H7" s="24"/>
      <c r="I7" s="24"/>
      <c r="J7" s="24"/>
      <c r="K7" s="265" t="s">
        <v>54</v>
      </c>
      <c r="L7" s="265"/>
      <c r="M7" s="272">
        <v>44082</v>
      </c>
      <c r="N7" s="272"/>
      <c r="O7" s="272"/>
      <c r="P7" s="37"/>
      <c r="Q7" s="37"/>
      <c r="R7" s="37"/>
      <c r="S7" s="37"/>
      <c r="T7" s="37"/>
      <c r="U7" s="37"/>
      <c r="V7" s="37"/>
      <c r="W7" s="37"/>
      <c r="X7" s="37"/>
      <c r="Y7" s="37"/>
      <c r="Z7" s="5"/>
      <c r="AA7" s="5"/>
      <c r="AB7" s="5"/>
      <c r="AC7" s="5"/>
      <c r="AD7" s="5"/>
      <c r="AE7" s="5"/>
      <c r="AF7" s="5"/>
      <c r="AG7" s="5"/>
      <c r="AH7" s="5"/>
      <c r="AI7" s="5"/>
      <c r="AJ7" s="5"/>
    </row>
    <row r="8" spans="1:36" ht="37.9" customHeight="1" x14ac:dyDescent="0.6">
      <c r="A8" s="5"/>
      <c r="B8" s="5"/>
      <c r="C8" s="5"/>
      <c r="D8" s="25"/>
      <c r="E8" s="37"/>
      <c r="F8" s="24"/>
      <c r="G8" s="24"/>
      <c r="H8" s="24"/>
      <c r="I8" s="24"/>
      <c r="J8" s="24"/>
      <c r="K8" s="265" t="s">
        <v>55</v>
      </c>
      <c r="L8" s="265"/>
      <c r="M8" s="277">
        <v>45915</v>
      </c>
      <c r="N8" s="277"/>
      <c r="O8" s="277"/>
      <c r="P8" s="37"/>
      <c r="Q8" s="37"/>
      <c r="R8" s="37"/>
      <c r="S8" s="37"/>
      <c r="T8" s="37"/>
      <c r="U8" s="37"/>
      <c r="V8" s="37"/>
      <c r="W8" s="37"/>
      <c r="X8" s="37"/>
      <c r="Y8" s="37"/>
      <c r="Z8" s="5"/>
      <c r="AA8" s="5"/>
      <c r="AB8" s="5"/>
      <c r="AC8" s="5"/>
      <c r="AD8" s="5"/>
      <c r="AE8" s="5"/>
      <c r="AF8" s="5"/>
      <c r="AG8" s="5"/>
      <c r="AH8" s="5"/>
      <c r="AI8" s="5"/>
      <c r="AJ8" s="5"/>
    </row>
    <row r="9" spans="1:36" ht="37.9" customHeight="1" x14ac:dyDescent="0.6">
      <c r="A9" s="5"/>
      <c r="B9" s="5"/>
      <c r="C9" s="5"/>
      <c r="D9" s="25"/>
      <c r="E9" s="37"/>
      <c r="F9" s="24"/>
      <c r="G9" s="24"/>
      <c r="H9" s="24"/>
      <c r="I9" s="24"/>
      <c r="J9" s="24"/>
      <c r="K9" s="265" t="s">
        <v>63</v>
      </c>
      <c r="L9" s="265"/>
      <c r="M9" s="263" t="s">
        <v>57</v>
      </c>
      <c r="N9" s="263"/>
      <c r="O9" s="263"/>
      <c r="P9" s="37"/>
      <c r="Q9" s="37"/>
      <c r="R9" s="37"/>
      <c r="S9" s="37"/>
      <c r="T9" s="37"/>
      <c r="U9" s="37"/>
      <c r="V9" s="37"/>
      <c r="W9" s="37"/>
      <c r="X9" s="37"/>
      <c r="Y9" s="37"/>
      <c r="Z9" s="5"/>
      <c r="AA9" s="5"/>
      <c r="AB9" s="5"/>
      <c r="AC9" s="5"/>
      <c r="AD9" s="5"/>
      <c r="AE9" s="5"/>
      <c r="AF9" s="5"/>
      <c r="AG9" s="5"/>
      <c r="AH9" s="5"/>
      <c r="AI9" s="5"/>
      <c r="AJ9" s="5"/>
    </row>
    <row r="10" spans="1:36" ht="54.6" customHeight="1" x14ac:dyDescent="0.6">
      <c r="A10" s="5"/>
      <c r="B10" s="5"/>
      <c r="C10" s="5"/>
      <c r="D10" s="25"/>
      <c r="E10" s="37"/>
      <c r="F10" s="24"/>
      <c r="G10" s="24"/>
      <c r="H10" s="24"/>
      <c r="I10" s="24"/>
      <c r="J10" s="24"/>
      <c r="K10" s="265" t="s">
        <v>70</v>
      </c>
      <c r="L10" s="265"/>
      <c r="M10" s="264" t="s">
        <v>103</v>
      </c>
      <c r="N10" s="264"/>
      <c r="O10" s="264"/>
      <c r="P10" s="37"/>
      <c r="Q10" s="37"/>
      <c r="R10" s="37"/>
      <c r="S10" s="37"/>
      <c r="T10" s="37"/>
      <c r="U10" s="37"/>
      <c r="V10" s="37"/>
      <c r="W10" s="37"/>
      <c r="X10" s="37"/>
      <c r="Y10" s="37"/>
      <c r="Z10" s="5"/>
      <c r="AA10" s="5"/>
      <c r="AB10" s="5"/>
      <c r="AC10" s="5"/>
      <c r="AD10" s="5"/>
      <c r="AE10" s="5"/>
      <c r="AF10" s="5"/>
      <c r="AG10" s="5"/>
      <c r="AH10" s="5"/>
      <c r="AI10" s="5"/>
      <c r="AJ10" s="5"/>
    </row>
    <row r="11" spans="1:36" ht="37.9" customHeight="1" x14ac:dyDescent="0.6">
      <c r="A11" s="5"/>
      <c r="B11" s="5"/>
      <c r="C11" s="5"/>
      <c r="D11" s="25"/>
      <c r="E11" s="37"/>
      <c r="F11" s="24"/>
      <c r="G11" s="24"/>
      <c r="H11" s="24"/>
      <c r="I11" s="24"/>
      <c r="J11" s="24"/>
      <c r="K11" s="265" t="s">
        <v>59</v>
      </c>
      <c r="L11" s="265"/>
      <c r="M11" s="299">
        <v>-4.0299999999999997E-3</v>
      </c>
      <c r="N11" s="299"/>
      <c r="O11" s="299"/>
      <c r="P11" s="37"/>
      <c r="Q11" s="37"/>
      <c r="R11" s="37"/>
      <c r="S11" s="37"/>
      <c r="T11" s="37"/>
      <c r="U11" s="37"/>
      <c r="V11" s="37"/>
      <c r="W11" s="37"/>
      <c r="X11" s="37"/>
      <c r="Y11" s="37"/>
      <c r="Z11" s="5"/>
      <c r="AA11" s="5"/>
      <c r="AB11" s="5"/>
      <c r="AC11" s="5"/>
      <c r="AD11" s="5"/>
      <c r="AE11" s="5"/>
      <c r="AF11" s="5"/>
      <c r="AG11" s="5"/>
      <c r="AH11" s="5"/>
      <c r="AI11" s="5"/>
      <c r="AJ11" s="5"/>
    </row>
    <row r="12" spans="1:36" ht="37.9" customHeight="1" x14ac:dyDescent="0.6">
      <c r="A12" s="5"/>
      <c r="B12" s="5"/>
      <c r="C12" s="5"/>
      <c r="D12" s="25"/>
      <c r="E12" s="37"/>
      <c r="F12" s="24"/>
      <c r="G12" s="24"/>
      <c r="H12" s="24"/>
      <c r="I12" s="24"/>
      <c r="J12" s="24"/>
      <c r="K12" s="265" t="s">
        <v>62</v>
      </c>
      <c r="L12" s="265"/>
      <c r="M12" s="264" t="s">
        <v>67</v>
      </c>
      <c r="N12" s="264"/>
      <c r="O12" s="264"/>
      <c r="P12" s="37"/>
      <c r="Q12" s="37"/>
      <c r="R12" s="37"/>
      <c r="S12" s="37"/>
      <c r="T12" s="37"/>
      <c r="U12" s="37"/>
      <c r="V12" s="37"/>
      <c r="W12" s="37"/>
      <c r="X12" s="37"/>
      <c r="Y12" s="37"/>
      <c r="Z12" s="5"/>
      <c r="AA12" s="5"/>
      <c r="AB12" s="5"/>
      <c r="AC12" s="5"/>
      <c r="AD12" s="5"/>
      <c r="AE12" s="5"/>
      <c r="AF12" s="5"/>
      <c r="AG12" s="5"/>
      <c r="AH12" s="5"/>
      <c r="AI12" s="5"/>
      <c r="AJ12" s="5"/>
    </row>
    <row r="13" spans="1:36" ht="37.9" customHeight="1" x14ac:dyDescent="0.6">
      <c r="A13" s="5"/>
      <c r="B13" s="5"/>
      <c r="C13" s="5"/>
      <c r="D13" s="25"/>
      <c r="E13" s="37"/>
      <c r="F13" s="24"/>
      <c r="G13" s="24"/>
      <c r="H13" s="24"/>
      <c r="I13" s="24"/>
      <c r="J13" s="24"/>
      <c r="K13" s="265" t="s">
        <v>61</v>
      </c>
      <c r="L13" s="265"/>
      <c r="M13" s="278" t="s">
        <v>65</v>
      </c>
      <c r="N13" s="278"/>
      <c r="O13" s="278"/>
      <c r="P13" s="37"/>
      <c r="Q13" s="37"/>
      <c r="R13" s="37"/>
      <c r="S13" s="37"/>
      <c r="T13" s="37"/>
      <c r="U13" s="37"/>
      <c r="V13" s="37"/>
      <c r="W13" s="37"/>
      <c r="X13" s="37"/>
      <c r="Y13" s="37"/>
      <c r="Z13" s="5"/>
      <c r="AA13" s="5"/>
      <c r="AB13" s="5"/>
      <c r="AC13" s="5"/>
      <c r="AD13" s="5"/>
      <c r="AE13" s="5"/>
      <c r="AF13" s="5"/>
      <c r="AG13" s="5"/>
      <c r="AH13" s="5"/>
      <c r="AI13" s="5"/>
      <c r="AJ13" s="5"/>
    </row>
    <row r="14" spans="1:36" ht="46.9" customHeight="1" x14ac:dyDescent="0.3">
      <c r="A14" s="5"/>
      <c r="B14" s="58"/>
      <c r="C14" s="5"/>
      <c r="D14" s="5"/>
      <c r="E14" s="37"/>
      <c r="F14" s="5"/>
      <c r="G14" s="5"/>
      <c r="H14" s="5"/>
      <c r="I14" s="5"/>
      <c r="J14" s="5"/>
      <c r="K14" s="5"/>
      <c r="L14" s="5"/>
      <c r="M14" s="5"/>
      <c r="N14" s="5"/>
      <c r="O14" s="5"/>
      <c r="P14" s="7"/>
      <c r="Q14" s="7"/>
      <c r="R14" s="7"/>
      <c r="S14" s="7"/>
      <c r="T14" s="7"/>
      <c r="U14" s="7"/>
      <c r="V14" s="7"/>
      <c r="W14" s="7"/>
      <c r="X14" s="7"/>
      <c r="Y14" s="7"/>
      <c r="Z14" s="5"/>
      <c r="AA14" s="5"/>
      <c r="AB14" s="5"/>
      <c r="AC14" s="5"/>
      <c r="AD14" s="5"/>
      <c r="AE14" s="5"/>
      <c r="AF14" s="5"/>
      <c r="AG14" s="5"/>
      <c r="AH14" s="5"/>
      <c r="AI14" s="5"/>
      <c r="AJ14" s="5"/>
    </row>
    <row r="15" spans="1:36" s="1" customFormat="1" ht="72" customHeight="1" x14ac:dyDescent="0.25">
      <c r="A15" s="11"/>
      <c r="B15" s="11"/>
      <c r="C15" s="80" t="s">
        <v>32</v>
      </c>
      <c r="D15" s="80" t="s">
        <v>15</v>
      </c>
      <c r="E15" s="225" t="s">
        <v>31</v>
      </c>
      <c r="F15" s="80" t="s">
        <v>30</v>
      </c>
      <c r="G15" s="66" t="s">
        <v>92</v>
      </c>
      <c r="H15" s="66" t="s">
        <v>119</v>
      </c>
      <c r="I15" s="66" t="s">
        <v>94</v>
      </c>
      <c r="J15" s="66" t="s">
        <v>100</v>
      </c>
      <c r="K15" s="66" t="s">
        <v>95</v>
      </c>
      <c r="L15" s="66" t="s">
        <v>99</v>
      </c>
      <c r="M15" s="66" t="s">
        <v>93</v>
      </c>
      <c r="N15" s="53"/>
      <c r="O15" s="53"/>
      <c r="P15" s="11"/>
      <c r="Q15" s="11"/>
      <c r="R15" s="11"/>
      <c r="S15" s="11"/>
      <c r="T15" s="11"/>
      <c r="U15" s="11"/>
      <c r="V15" s="11"/>
      <c r="W15" s="11"/>
      <c r="X15" s="11"/>
      <c r="Y15" s="11"/>
      <c r="Z15" s="11"/>
      <c r="AA15" s="11"/>
      <c r="AB15" s="11"/>
      <c r="AC15" s="11"/>
      <c r="AD15" s="11"/>
      <c r="AE15" s="11"/>
      <c r="AF15" s="11"/>
      <c r="AG15" s="11"/>
      <c r="AH15" s="11"/>
      <c r="AI15" s="11"/>
      <c r="AJ15" s="11"/>
    </row>
    <row r="16" spans="1:36" s="1" customFormat="1" ht="60" customHeight="1" x14ac:dyDescent="0.25">
      <c r="A16" s="11"/>
      <c r="B16" s="11"/>
      <c r="C16" s="47" t="s">
        <v>9</v>
      </c>
      <c r="D16" s="67" t="s">
        <v>10</v>
      </c>
      <c r="E16" s="224" t="s">
        <v>33</v>
      </c>
      <c r="F16" s="68" t="s">
        <v>19</v>
      </c>
      <c r="G16" s="69">
        <v>2</v>
      </c>
      <c r="H16" s="70">
        <v>44557188</v>
      </c>
      <c r="I16" s="79">
        <v>38998995</v>
      </c>
      <c r="J16" s="79">
        <v>4623210</v>
      </c>
      <c r="K16" s="79">
        <v>43622205</v>
      </c>
      <c r="L16" s="79">
        <v>934983</v>
      </c>
      <c r="M16" s="72">
        <v>0.4945</v>
      </c>
      <c r="N16" s="84" t="s">
        <v>18</v>
      </c>
      <c r="O16" s="85"/>
      <c r="P16" s="11"/>
      <c r="Q16" s="17"/>
      <c r="R16" s="22"/>
      <c r="S16" s="11"/>
      <c r="T16" s="11"/>
      <c r="U16" s="11"/>
      <c r="V16" s="11"/>
      <c r="W16" s="11"/>
      <c r="X16" s="11"/>
      <c r="Y16" s="11"/>
      <c r="Z16" s="11"/>
      <c r="AA16" s="11"/>
      <c r="AB16" s="11"/>
      <c r="AC16" s="11"/>
      <c r="AD16" s="11"/>
      <c r="AE16" s="11"/>
      <c r="AF16" s="11"/>
      <c r="AG16" s="11"/>
      <c r="AH16" s="11"/>
      <c r="AI16" s="11"/>
      <c r="AJ16" s="11"/>
    </row>
    <row r="17" spans="1:199" s="1" customFormat="1" ht="60" customHeight="1" x14ac:dyDescent="0.25">
      <c r="A17" s="11"/>
      <c r="B17" s="11"/>
      <c r="C17" s="64" t="s">
        <v>74</v>
      </c>
      <c r="D17" s="73" t="s">
        <v>14</v>
      </c>
      <c r="E17" s="223" t="s">
        <v>34</v>
      </c>
      <c r="F17" s="74" t="s">
        <v>19</v>
      </c>
      <c r="G17" s="75">
        <v>5</v>
      </c>
      <c r="H17" s="76">
        <v>21025911</v>
      </c>
      <c r="I17" s="77">
        <v>16293724</v>
      </c>
      <c r="J17" s="77">
        <v>2401862</v>
      </c>
      <c r="K17" s="77">
        <v>18695586</v>
      </c>
      <c r="L17" s="77">
        <v>2330325</v>
      </c>
      <c r="M17" s="78">
        <v>0.36262</v>
      </c>
      <c r="N17" s="86" t="s">
        <v>18</v>
      </c>
      <c r="O17" s="87"/>
      <c r="P17" s="11"/>
      <c r="Q17" s="17"/>
      <c r="R17" s="22"/>
      <c r="S17" s="11"/>
      <c r="T17" s="11"/>
      <c r="U17" s="11"/>
      <c r="V17" s="11"/>
      <c r="W17" s="11"/>
      <c r="X17" s="11"/>
      <c r="Y17" s="11"/>
      <c r="Z17" s="11"/>
      <c r="AA17" s="11"/>
      <c r="AB17" s="11"/>
      <c r="AC17" s="11"/>
      <c r="AD17" s="11"/>
      <c r="AE17" s="11"/>
      <c r="AF17" s="11"/>
      <c r="AG17" s="11"/>
      <c r="AH17" s="11"/>
      <c r="AI17" s="11"/>
      <c r="AJ17" s="11"/>
    </row>
    <row r="18" spans="1:199" s="1" customFormat="1" ht="60" customHeight="1" x14ac:dyDescent="0.25">
      <c r="A18" s="11"/>
      <c r="B18" s="11"/>
      <c r="C18" s="64" t="s">
        <v>73</v>
      </c>
      <c r="D18" s="67" t="s">
        <v>14</v>
      </c>
      <c r="E18" s="224" t="s">
        <v>35</v>
      </c>
      <c r="F18" s="68" t="s">
        <v>26</v>
      </c>
      <c r="G18" s="69">
        <v>3</v>
      </c>
      <c r="H18" s="70">
        <v>379039285.00823331</v>
      </c>
      <c r="I18" s="79">
        <v>299087466.21583331</v>
      </c>
      <c r="J18" s="79">
        <v>73594978</v>
      </c>
      <c r="K18" s="79">
        <v>372682444.21583331</v>
      </c>
      <c r="L18" s="79">
        <v>6356840.7924000006</v>
      </c>
      <c r="M18" s="72">
        <v>0.75</v>
      </c>
      <c r="N18" s="84" t="s">
        <v>18</v>
      </c>
      <c r="O18" s="85"/>
      <c r="P18" s="11"/>
      <c r="Q18" s="17"/>
      <c r="R18" s="22"/>
      <c r="S18" s="11"/>
      <c r="T18" s="11"/>
      <c r="U18" s="11"/>
      <c r="V18" s="11"/>
      <c r="W18" s="11"/>
      <c r="X18" s="11"/>
      <c r="Y18" s="11"/>
      <c r="Z18" s="11"/>
      <c r="AA18" s="11"/>
      <c r="AB18" s="11"/>
      <c r="AC18" s="11"/>
      <c r="AD18" s="11"/>
      <c r="AE18" s="11"/>
      <c r="AF18" s="11"/>
      <c r="AG18" s="11"/>
      <c r="AH18" s="11"/>
      <c r="AI18" s="11"/>
      <c r="AJ18" s="11"/>
    </row>
    <row r="19" spans="1:199" s="1" customFormat="1" ht="60" customHeight="1" x14ac:dyDescent="0.25">
      <c r="A19" s="11"/>
      <c r="B19" s="11"/>
      <c r="C19" s="54" t="s">
        <v>36</v>
      </c>
      <c r="D19" s="73" t="s">
        <v>16</v>
      </c>
      <c r="E19" s="223" t="s">
        <v>101</v>
      </c>
      <c r="F19" s="74" t="s">
        <v>19</v>
      </c>
      <c r="G19" s="75">
        <v>2</v>
      </c>
      <c r="H19" s="76">
        <v>21875920.165533897</v>
      </c>
      <c r="I19" s="77">
        <v>10584718.421299148</v>
      </c>
      <c r="J19" s="77">
        <v>1674834.4982777638</v>
      </c>
      <c r="K19" s="77">
        <v>12259552.919576913</v>
      </c>
      <c r="L19" s="77">
        <v>9616367.2459569834</v>
      </c>
      <c r="M19" s="78">
        <v>0.25105</v>
      </c>
      <c r="N19" s="86" t="s">
        <v>18</v>
      </c>
      <c r="O19" s="87"/>
      <c r="P19" s="11"/>
      <c r="Q19" s="17"/>
      <c r="R19" s="22"/>
      <c r="S19" s="11"/>
      <c r="T19" s="11"/>
      <c r="U19" s="11"/>
      <c r="V19" s="11"/>
      <c r="W19" s="11"/>
      <c r="X19" s="11"/>
      <c r="Y19" s="11"/>
      <c r="Z19" s="11"/>
      <c r="AA19" s="11"/>
      <c r="AB19" s="11"/>
      <c r="AC19" s="11"/>
      <c r="AD19" s="11"/>
      <c r="AE19" s="11"/>
      <c r="AF19" s="11"/>
      <c r="AG19" s="11"/>
      <c r="AH19" s="11"/>
      <c r="AI19" s="11"/>
      <c r="AJ19" s="11"/>
    </row>
    <row r="20" spans="1:199" s="1" customFormat="1" ht="69.75" customHeight="1" x14ac:dyDescent="0.25">
      <c r="A20" s="11"/>
      <c r="B20" s="11"/>
      <c r="C20" s="55" t="s">
        <v>84</v>
      </c>
      <c r="D20" s="67" t="s">
        <v>17</v>
      </c>
      <c r="E20" s="224" t="s">
        <v>37</v>
      </c>
      <c r="F20" s="68" t="s">
        <v>19</v>
      </c>
      <c r="G20" s="69">
        <v>3</v>
      </c>
      <c r="H20" s="70">
        <v>8424700</v>
      </c>
      <c r="I20" s="79">
        <v>2295700</v>
      </c>
      <c r="J20" s="79">
        <v>2849600</v>
      </c>
      <c r="K20" s="79">
        <v>5145300</v>
      </c>
      <c r="L20" s="79">
        <v>3279400</v>
      </c>
      <c r="M20" s="72">
        <v>0.37000000000000005</v>
      </c>
      <c r="N20" s="84" t="s">
        <v>18</v>
      </c>
      <c r="O20" s="85"/>
      <c r="P20" s="11"/>
      <c r="Q20" s="17"/>
      <c r="R20" s="22"/>
      <c r="S20" s="11"/>
      <c r="T20" s="11"/>
      <c r="U20" s="11"/>
      <c r="V20" s="11"/>
      <c r="W20" s="11"/>
      <c r="X20" s="11"/>
      <c r="Y20" s="11"/>
      <c r="Z20" s="11"/>
      <c r="AA20" s="11"/>
      <c r="AB20" s="11"/>
      <c r="AC20" s="11"/>
      <c r="AD20" s="11"/>
      <c r="AE20" s="11"/>
      <c r="AF20" s="11"/>
      <c r="AG20" s="11"/>
      <c r="AH20" s="11"/>
      <c r="AI20" s="11"/>
      <c r="AJ20" s="11"/>
    </row>
    <row r="21" spans="1:199" s="1" customFormat="1" ht="73.5" customHeight="1" x14ac:dyDescent="0.25">
      <c r="A21" s="11"/>
      <c r="B21" s="11"/>
      <c r="C21" s="52" t="s">
        <v>85</v>
      </c>
      <c r="D21" s="73" t="s">
        <v>8</v>
      </c>
      <c r="E21" s="223" t="s">
        <v>21</v>
      </c>
      <c r="F21" s="74" t="s">
        <v>19</v>
      </c>
      <c r="G21" s="75">
        <v>3</v>
      </c>
      <c r="H21" s="76">
        <v>41267181.899999999</v>
      </c>
      <c r="I21" s="77">
        <v>18092156.899999999</v>
      </c>
      <c r="J21" s="77">
        <v>2100000</v>
      </c>
      <c r="K21" s="77">
        <v>20192156.899999999</v>
      </c>
      <c r="L21" s="77">
        <v>21075025</v>
      </c>
      <c r="M21" s="78">
        <v>0.28316666666666662</v>
      </c>
      <c r="N21" s="87"/>
      <c r="O21" s="86" t="s">
        <v>18</v>
      </c>
      <c r="P21" s="23"/>
      <c r="Q21" s="17"/>
      <c r="R21" s="22"/>
      <c r="S21" s="11"/>
      <c r="T21" s="11"/>
      <c r="U21" s="11"/>
      <c r="V21" s="11"/>
      <c r="W21" s="11"/>
      <c r="X21" s="11"/>
      <c r="Y21" s="11"/>
      <c r="Z21" s="11"/>
      <c r="AA21" s="11"/>
      <c r="AB21" s="11"/>
      <c r="AC21" s="11"/>
      <c r="AD21" s="11"/>
      <c r="AE21" s="11"/>
      <c r="AF21" s="11"/>
      <c r="AG21" s="11"/>
      <c r="AH21" s="11"/>
      <c r="AI21" s="11"/>
      <c r="AJ21" s="11"/>
    </row>
    <row r="22" spans="1:199" s="1" customFormat="1" ht="60" customHeight="1" x14ac:dyDescent="0.25">
      <c r="A22" s="11"/>
      <c r="B22" s="11"/>
      <c r="C22" s="63" t="s">
        <v>0</v>
      </c>
      <c r="D22" s="67" t="s">
        <v>1</v>
      </c>
      <c r="E22" s="224" t="s">
        <v>127</v>
      </c>
      <c r="F22" s="68" t="s">
        <v>19</v>
      </c>
      <c r="G22" s="69">
        <v>3</v>
      </c>
      <c r="H22" s="70">
        <v>16201850</v>
      </c>
      <c r="I22" s="79">
        <v>14726950</v>
      </c>
      <c r="J22" s="79">
        <v>0</v>
      </c>
      <c r="K22" s="79">
        <v>14726950</v>
      </c>
      <c r="L22" s="79">
        <v>1474900</v>
      </c>
      <c r="M22" s="72">
        <v>0.44333333333333336</v>
      </c>
      <c r="N22" s="84" t="s">
        <v>18</v>
      </c>
      <c r="O22" s="84" t="s">
        <v>18</v>
      </c>
      <c r="P22" s="23"/>
      <c r="Q22" s="93"/>
      <c r="R22" s="94"/>
      <c r="S22" s="95"/>
      <c r="T22" s="11"/>
      <c r="U22" s="11"/>
      <c r="V22" s="11"/>
      <c r="W22" s="11"/>
      <c r="X22" s="11"/>
      <c r="Y22" s="11"/>
      <c r="Z22" s="11"/>
      <c r="AA22" s="11"/>
      <c r="AB22" s="11"/>
      <c r="AC22" s="11"/>
      <c r="AD22" s="11"/>
      <c r="AE22" s="11"/>
      <c r="AF22" s="11"/>
      <c r="AG22" s="11"/>
      <c r="AH22" s="11"/>
      <c r="AI22" s="11"/>
      <c r="AJ22" s="11"/>
    </row>
    <row r="23" spans="1:199" s="1" customFormat="1" ht="38.1" customHeight="1" x14ac:dyDescent="0.25">
      <c r="A23" s="11"/>
      <c r="B23" s="11"/>
      <c r="C23" s="265" t="s">
        <v>86</v>
      </c>
      <c r="D23" s="265"/>
      <c r="E23" s="265"/>
      <c r="F23" s="265"/>
      <c r="G23" s="80">
        <v>21</v>
      </c>
      <c r="H23" s="81">
        <v>532392036.07376719</v>
      </c>
      <c r="I23" s="81">
        <v>400079710.53713244</v>
      </c>
      <c r="J23" s="81">
        <v>87244484.498277768</v>
      </c>
      <c r="K23" s="81">
        <v>487324195.03541017</v>
      </c>
      <c r="L23" s="81">
        <v>45067841.038356982</v>
      </c>
      <c r="M23" s="82">
        <v>0.40468500000000002</v>
      </c>
      <c r="N23" s="46"/>
      <c r="O23" s="46"/>
      <c r="P23" s="23"/>
      <c r="Q23" s="96"/>
      <c r="R23" s="97"/>
      <c r="S23" s="97"/>
      <c r="T23" s="11"/>
      <c r="U23" s="11"/>
      <c r="V23" s="11"/>
      <c r="W23" s="11"/>
      <c r="X23" s="11"/>
      <c r="Y23" s="11"/>
      <c r="Z23" s="11"/>
      <c r="AA23" s="11"/>
      <c r="AB23" s="11"/>
      <c r="AC23" s="11"/>
      <c r="AD23" s="11"/>
      <c r="AE23" s="11"/>
      <c r="AF23" s="11"/>
      <c r="AG23" s="11"/>
      <c r="AH23" s="11"/>
      <c r="AI23" s="11"/>
      <c r="AJ23" s="11"/>
    </row>
    <row r="24" spans="1:199" ht="9.9499999999999993" customHeight="1" x14ac:dyDescent="0.25">
      <c r="A24" s="5"/>
      <c r="B24" s="5"/>
      <c r="C24" s="5"/>
      <c r="D24" s="5"/>
      <c r="E24" s="37"/>
      <c r="F24" s="5"/>
      <c r="G24" s="5"/>
      <c r="H24" s="5"/>
      <c r="I24" s="5"/>
      <c r="J24" s="5"/>
      <c r="K24" s="5"/>
      <c r="L24" s="5"/>
      <c r="M24" s="12"/>
      <c r="N24" s="5"/>
      <c r="O24" s="5"/>
      <c r="P24" s="24"/>
      <c r="Q24" s="4"/>
      <c r="R24" s="4"/>
      <c r="S24" s="4"/>
      <c r="T24" s="5"/>
      <c r="U24" s="5"/>
      <c r="V24" s="5"/>
      <c r="W24" s="5"/>
      <c r="X24" s="5"/>
      <c r="Y24" s="5"/>
      <c r="Z24" s="5"/>
      <c r="AA24" s="5"/>
      <c r="AB24" s="5"/>
      <c r="AC24" s="5"/>
      <c r="AD24" s="5"/>
      <c r="AE24" s="5"/>
      <c r="AF24" s="5"/>
      <c r="AG24" s="5"/>
      <c r="AH24" s="5"/>
      <c r="AI24" s="5"/>
      <c r="AJ24" s="5"/>
    </row>
    <row r="25" spans="1:199" ht="21" x14ac:dyDescent="0.35">
      <c r="A25" s="5"/>
      <c r="B25" s="5"/>
      <c r="C25" s="83" t="s">
        <v>88</v>
      </c>
      <c r="D25" s="5"/>
      <c r="E25" s="37"/>
      <c r="F25" s="5"/>
      <c r="G25" s="5"/>
      <c r="H25" s="5"/>
      <c r="I25" s="10"/>
      <c r="J25" s="5"/>
      <c r="K25" s="5"/>
      <c r="L25" s="5"/>
      <c r="M25" s="12"/>
      <c r="N25" s="5"/>
      <c r="O25" s="5"/>
      <c r="P25" s="24"/>
      <c r="Q25" s="4"/>
      <c r="R25" s="4"/>
      <c r="S25" s="4"/>
      <c r="T25" s="5"/>
      <c r="U25" s="5"/>
      <c r="V25" s="5"/>
      <c r="W25" s="5"/>
      <c r="X25" s="5"/>
      <c r="Y25" s="5"/>
      <c r="Z25" s="5"/>
      <c r="AA25" s="5"/>
      <c r="AB25" s="5"/>
      <c r="AC25" s="5"/>
      <c r="AD25" s="5"/>
      <c r="AE25" s="5"/>
      <c r="AF25" s="5"/>
      <c r="AG25" s="5"/>
      <c r="AH25" s="5"/>
      <c r="AI25" s="5"/>
      <c r="AJ25" s="5"/>
    </row>
    <row r="26" spans="1:199" x14ac:dyDescent="0.25">
      <c r="A26" s="5"/>
      <c r="B26" s="5"/>
      <c r="C26" s="15"/>
      <c r="D26" s="18"/>
      <c r="E26" s="234"/>
      <c r="F26" s="5"/>
      <c r="G26" s="5"/>
      <c r="H26" s="5"/>
      <c r="I26" s="5"/>
      <c r="J26" s="5"/>
      <c r="K26" s="5"/>
      <c r="L26" s="5"/>
      <c r="M26" s="12"/>
      <c r="N26" s="5"/>
      <c r="O26" s="5"/>
      <c r="P26" s="24"/>
      <c r="Q26" s="5"/>
      <c r="R26" s="5"/>
      <c r="S26" s="5"/>
      <c r="T26" s="5"/>
      <c r="U26" s="5"/>
      <c r="V26" s="5"/>
      <c r="W26" s="5"/>
      <c r="X26" s="5"/>
      <c r="Y26" s="5"/>
      <c r="Z26" s="5"/>
      <c r="AA26" s="5"/>
      <c r="AB26" s="5"/>
      <c r="AC26" s="5"/>
      <c r="AD26" s="5"/>
      <c r="AE26" s="5"/>
      <c r="AF26" s="5"/>
      <c r="AG26" s="5"/>
      <c r="AH26" s="5"/>
      <c r="AI26" s="5"/>
      <c r="AJ26" s="5"/>
    </row>
    <row r="27" spans="1:199" x14ac:dyDescent="0.25">
      <c r="A27" s="5"/>
      <c r="B27" s="5"/>
      <c r="C27" s="15"/>
      <c r="D27" s="21"/>
      <c r="E27" s="234"/>
      <c r="F27" s="5"/>
      <c r="G27" s="5"/>
      <c r="H27" s="5"/>
      <c r="I27" s="5"/>
      <c r="J27" s="5"/>
      <c r="K27" s="5"/>
      <c r="L27" s="5"/>
      <c r="M27" s="12"/>
      <c r="N27" s="5"/>
      <c r="O27" s="5"/>
      <c r="P27" s="24"/>
      <c r="Q27" s="5"/>
      <c r="R27" s="5"/>
      <c r="S27" s="5"/>
      <c r="T27" s="5"/>
      <c r="U27" s="5"/>
      <c r="V27" s="5"/>
      <c r="W27" s="5"/>
      <c r="X27" s="5"/>
      <c r="Y27" s="5"/>
      <c r="Z27" s="5"/>
      <c r="AA27" s="5"/>
      <c r="AB27" s="5"/>
      <c r="AC27" s="5"/>
      <c r="AD27" s="5"/>
      <c r="AE27" s="5"/>
      <c r="AF27" s="5"/>
      <c r="AG27" s="5"/>
      <c r="AH27" s="5"/>
      <c r="AI27" s="5"/>
      <c r="AJ27" s="5"/>
    </row>
    <row r="28" spans="1:199" ht="60" customHeight="1" x14ac:dyDescent="0.25">
      <c r="A28" s="5"/>
      <c r="B28" s="5"/>
      <c r="C28" s="92" t="s">
        <v>246</v>
      </c>
      <c r="D28" s="5"/>
      <c r="E28" s="37"/>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row>
    <row r="29" spans="1:199" ht="74.25" customHeight="1" x14ac:dyDescent="0.25">
      <c r="A29" s="5"/>
      <c r="B29" s="5"/>
      <c r="C29" s="226" t="s">
        <v>32</v>
      </c>
      <c r="D29" s="226" t="s">
        <v>15</v>
      </c>
      <c r="E29" s="226" t="s">
        <v>31</v>
      </c>
      <c r="F29" s="267" t="s">
        <v>143</v>
      </c>
      <c r="G29" s="267"/>
      <c r="H29" s="226" t="s">
        <v>30</v>
      </c>
      <c r="I29" s="267" t="s">
        <v>144</v>
      </c>
      <c r="J29" s="267"/>
      <c r="K29" s="267" t="s">
        <v>145</v>
      </c>
      <c r="L29" s="267"/>
      <c r="M29" s="226" t="s">
        <v>146</v>
      </c>
      <c r="N29" s="267" t="s">
        <v>454</v>
      </c>
      <c r="O29" s="267"/>
      <c r="P29" s="24"/>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row>
    <row r="30" spans="1:199" ht="109.5" customHeight="1" x14ac:dyDescent="0.25">
      <c r="A30" s="5"/>
      <c r="B30" s="5"/>
      <c r="C30" s="298" t="s">
        <v>496</v>
      </c>
      <c r="D30" s="211" t="s">
        <v>10</v>
      </c>
      <c r="E30" s="227" t="s">
        <v>147</v>
      </c>
      <c r="F30" s="286" t="s">
        <v>497</v>
      </c>
      <c r="G30" s="286"/>
      <c r="H30" s="227" t="s">
        <v>19</v>
      </c>
      <c r="I30" s="269" t="s">
        <v>347</v>
      </c>
      <c r="J30" s="292"/>
      <c r="K30" s="269" t="s">
        <v>348</v>
      </c>
      <c r="L30" s="269"/>
      <c r="M30" s="227" t="s">
        <v>164</v>
      </c>
      <c r="N30" s="293"/>
      <c r="O30" s="293"/>
      <c r="P30" s="24"/>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row>
    <row r="31" spans="1:199" ht="121.5" customHeight="1" x14ac:dyDescent="0.3">
      <c r="A31" s="5"/>
      <c r="B31" s="5"/>
      <c r="C31" s="298"/>
      <c r="D31" s="213" t="s">
        <v>10</v>
      </c>
      <c r="E31" s="229" t="s">
        <v>147</v>
      </c>
      <c r="F31" s="285" t="s">
        <v>498</v>
      </c>
      <c r="G31" s="285"/>
      <c r="H31" s="229" t="s">
        <v>19</v>
      </c>
      <c r="I31" s="274" t="s">
        <v>350</v>
      </c>
      <c r="J31" s="294"/>
      <c r="K31" s="274" t="s">
        <v>349</v>
      </c>
      <c r="L31" s="274"/>
      <c r="M31" s="229" t="s">
        <v>148</v>
      </c>
      <c r="N31" s="290"/>
      <c r="O31" s="290"/>
      <c r="P31" s="24"/>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row>
    <row r="32" spans="1:199" ht="160.15" customHeight="1" x14ac:dyDescent="0.25">
      <c r="A32" s="5"/>
      <c r="B32" s="5"/>
      <c r="C32" s="300" t="s">
        <v>13</v>
      </c>
      <c r="D32" s="211" t="s">
        <v>14</v>
      </c>
      <c r="E32" s="228" t="s">
        <v>192</v>
      </c>
      <c r="F32" s="268" t="s">
        <v>289</v>
      </c>
      <c r="G32" s="268"/>
      <c r="H32" s="227" t="s">
        <v>19</v>
      </c>
      <c r="I32" s="269" t="s">
        <v>249</v>
      </c>
      <c r="J32" s="269"/>
      <c r="K32" s="269" t="s">
        <v>351</v>
      </c>
      <c r="L32" s="292"/>
      <c r="M32" s="227" t="s">
        <v>149</v>
      </c>
      <c r="N32" s="293"/>
      <c r="O32" s="293"/>
      <c r="P32" s="24"/>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row>
    <row r="33" spans="1:199" ht="160.15" customHeight="1" x14ac:dyDescent="0.3">
      <c r="A33" s="5"/>
      <c r="B33" s="5"/>
      <c r="C33" s="300"/>
      <c r="D33" s="213" t="s">
        <v>14</v>
      </c>
      <c r="E33" s="230" t="s">
        <v>192</v>
      </c>
      <c r="F33" s="273" t="s">
        <v>290</v>
      </c>
      <c r="G33" s="273"/>
      <c r="H33" s="229" t="s">
        <v>19</v>
      </c>
      <c r="I33" s="274" t="s">
        <v>250</v>
      </c>
      <c r="J33" s="274"/>
      <c r="K33" s="274" t="s">
        <v>352</v>
      </c>
      <c r="L33" s="274"/>
      <c r="M33" s="229" t="s">
        <v>149</v>
      </c>
      <c r="N33" s="290"/>
      <c r="O33" s="290"/>
      <c r="P33" s="24"/>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row>
    <row r="34" spans="1:199" ht="160.15" customHeight="1" x14ac:dyDescent="0.25">
      <c r="A34" s="5"/>
      <c r="B34" s="5"/>
      <c r="C34" s="300"/>
      <c r="D34" s="211" t="s">
        <v>14</v>
      </c>
      <c r="E34" s="228" t="s">
        <v>192</v>
      </c>
      <c r="F34" s="268" t="s">
        <v>294</v>
      </c>
      <c r="G34" s="268"/>
      <c r="H34" s="227" t="s">
        <v>19</v>
      </c>
      <c r="I34" s="269" t="s">
        <v>251</v>
      </c>
      <c r="J34" s="269"/>
      <c r="K34" s="269"/>
      <c r="L34" s="269"/>
      <c r="M34" s="227" t="s">
        <v>149</v>
      </c>
      <c r="N34" s="293"/>
      <c r="O34" s="293"/>
      <c r="P34" s="24"/>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row>
    <row r="35" spans="1:199" ht="160.15" customHeight="1" x14ac:dyDescent="0.3">
      <c r="A35" s="5"/>
      <c r="B35" s="5"/>
      <c r="C35" s="300"/>
      <c r="D35" s="213" t="s">
        <v>14</v>
      </c>
      <c r="E35" s="230" t="s">
        <v>192</v>
      </c>
      <c r="F35" s="273" t="s">
        <v>288</v>
      </c>
      <c r="G35" s="273"/>
      <c r="H35" s="229" t="s">
        <v>19</v>
      </c>
      <c r="I35" s="274" t="s">
        <v>252</v>
      </c>
      <c r="J35" s="274"/>
      <c r="K35" s="274" t="s">
        <v>353</v>
      </c>
      <c r="L35" s="274"/>
      <c r="M35" s="229" t="s">
        <v>164</v>
      </c>
      <c r="N35" s="290"/>
      <c r="O35" s="290"/>
      <c r="P35" s="24"/>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row>
    <row r="36" spans="1:199" ht="160.15" customHeight="1" x14ac:dyDescent="0.25">
      <c r="A36" s="5"/>
      <c r="B36" s="5"/>
      <c r="C36" s="243"/>
      <c r="D36" s="211" t="s">
        <v>14</v>
      </c>
      <c r="E36" s="228" t="s">
        <v>192</v>
      </c>
      <c r="F36" s="268" t="s">
        <v>295</v>
      </c>
      <c r="G36" s="268"/>
      <c r="H36" s="231" t="s">
        <v>26</v>
      </c>
      <c r="I36" s="283" t="s">
        <v>253</v>
      </c>
      <c r="J36" s="283"/>
      <c r="K36" s="269" t="s">
        <v>354</v>
      </c>
      <c r="L36" s="269"/>
      <c r="M36" s="227" t="s">
        <v>149</v>
      </c>
      <c r="N36" s="293"/>
      <c r="O36" s="293"/>
      <c r="P36" s="24"/>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row>
    <row r="37" spans="1:199" ht="160.15" customHeight="1" x14ac:dyDescent="0.3">
      <c r="A37" s="5"/>
      <c r="B37" s="5"/>
      <c r="C37" s="300" t="s">
        <v>13</v>
      </c>
      <c r="D37" s="213" t="s">
        <v>14</v>
      </c>
      <c r="E37" s="230" t="s">
        <v>192</v>
      </c>
      <c r="F37" s="273" t="s">
        <v>296</v>
      </c>
      <c r="G37" s="273"/>
      <c r="H37" s="229" t="s">
        <v>26</v>
      </c>
      <c r="I37" s="274" t="s">
        <v>364</v>
      </c>
      <c r="J37" s="274"/>
      <c r="K37" s="274" t="s">
        <v>355</v>
      </c>
      <c r="L37" s="274"/>
      <c r="M37" s="229" t="s">
        <v>149</v>
      </c>
      <c r="N37" s="290"/>
      <c r="O37" s="290"/>
      <c r="P37" s="24"/>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row>
    <row r="38" spans="1:199" ht="160.15" customHeight="1" x14ac:dyDescent="0.25">
      <c r="A38" s="5"/>
      <c r="B38" s="5"/>
      <c r="C38" s="300"/>
      <c r="D38" s="211" t="s">
        <v>14</v>
      </c>
      <c r="E38" s="227" t="s">
        <v>287</v>
      </c>
      <c r="F38" s="268" t="s">
        <v>297</v>
      </c>
      <c r="G38" s="268"/>
      <c r="H38" s="227" t="s">
        <v>19</v>
      </c>
      <c r="I38" s="269" t="s">
        <v>254</v>
      </c>
      <c r="J38" s="269"/>
      <c r="K38" s="292"/>
      <c r="L38" s="292"/>
      <c r="M38" s="227" t="s">
        <v>499</v>
      </c>
      <c r="N38" s="293"/>
      <c r="O38" s="293"/>
      <c r="P38" s="24"/>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row>
    <row r="39" spans="1:199" ht="160.15" customHeight="1" x14ac:dyDescent="0.3">
      <c r="A39" s="5"/>
      <c r="B39" s="5"/>
      <c r="C39" s="300"/>
      <c r="D39" s="213" t="s">
        <v>14</v>
      </c>
      <c r="E39" s="229" t="s">
        <v>286</v>
      </c>
      <c r="F39" s="273" t="s">
        <v>362</v>
      </c>
      <c r="G39" s="273"/>
      <c r="H39" s="229" t="s">
        <v>26</v>
      </c>
      <c r="I39" s="274" t="s">
        <v>255</v>
      </c>
      <c r="J39" s="274"/>
      <c r="K39" s="274" t="s">
        <v>363</v>
      </c>
      <c r="L39" s="274"/>
      <c r="M39" s="229" t="s">
        <v>149</v>
      </c>
      <c r="N39" s="290"/>
      <c r="O39" s="290"/>
      <c r="P39" s="24"/>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row>
    <row r="40" spans="1:199" ht="160.15" customHeight="1" x14ac:dyDescent="0.25">
      <c r="A40" s="5"/>
      <c r="B40" s="5"/>
      <c r="C40" s="297" t="s">
        <v>36</v>
      </c>
      <c r="D40" s="211" t="s">
        <v>16</v>
      </c>
      <c r="E40" s="227" t="s">
        <v>256</v>
      </c>
      <c r="F40" s="268" t="s">
        <v>284</v>
      </c>
      <c r="G40" s="268"/>
      <c r="H40" s="227" t="s">
        <v>19</v>
      </c>
      <c r="I40" s="269" t="s">
        <v>358</v>
      </c>
      <c r="J40" s="269"/>
      <c r="K40" s="269" t="s">
        <v>356</v>
      </c>
      <c r="L40" s="269"/>
      <c r="M40" s="227" t="s">
        <v>148</v>
      </c>
      <c r="N40" s="293"/>
      <c r="O40" s="293"/>
      <c r="P40" s="24"/>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row>
    <row r="41" spans="1:199" ht="160.15" customHeight="1" x14ac:dyDescent="0.3">
      <c r="A41" s="5"/>
      <c r="B41" s="5"/>
      <c r="C41" s="297"/>
      <c r="D41" s="213" t="s">
        <v>16</v>
      </c>
      <c r="E41" s="229" t="s">
        <v>257</v>
      </c>
      <c r="F41" s="273" t="s">
        <v>299</v>
      </c>
      <c r="G41" s="273"/>
      <c r="H41" s="229" t="s">
        <v>19</v>
      </c>
      <c r="I41" s="274" t="s">
        <v>500</v>
      </c>
      <c r="J41" s="274"/>
      <c r="K41" s="274" t="s">
        <v>357</v>
      </c>
      <c r="L41" s="274"/>
      <c r="M41" s="229" t="s">
        <v>258</v>
      </c>
      <c r="N41" s="290"/>
      <c r="O41" s="290"/>
      <c r="P41" s="24"/>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row>
    <row r="42" spans="1:199" ht="160.15" customHeight="1" x14ac:dyDescent="0.25">
      <c r="A42" s="5"/>
      <c r="B42" s="5"/>
      <c r="C42" s="296" t="s">
        <v>292</v>
      </c>
      <c r="D42" s="211" t="s">
        <v>291</v>
      </c>
      <c r="E42" s="228" t="s">
        <v>37</v>
      </c>
      <c r="F42" s="268" t="s">
        <v>365</v>
      </c>
      <c r="G42" s="268"/>
      <c r="H42" s="227" t="s">
        <v>19</v>
      </c>
      <c r="I42" s="269" t="s">
        <v>366</v>
      </c>
      <c r="J42" s="269"/>
      <c r="K42" s="292"/>
      <c r="L42" s="292"/>
      <c r="M42" s="227" t="s">
        <v>148</v>
      </c>
      <c r="N42" s="293"/>
      <c r="O42" s="293"/>
      <c r="P42" s="24"/>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row>
    <row r="43" spans="1:199" ht="160.15" customHeight="1" x14ac:dyDescent="0.3">
      <c r="A43" s="5"/>
      <c r="B43" s="5"/>
      <c r="C43" s="296"/>
      <c r="D43" s="213" t="s">
        <v>291</v>
      </c>
      <c r="E43" s="230" t="s">
        <v>37</v>
      </c>
      <c r="F43" s="273" t="s">
        <v>515</v>
      </c>
      <c r="G43" s="273"/>
      <c r="H43" s="229" t="s">
        <v>19</v>
      </c>
      <c r="I43" s="274" t="s">
        <v>367</v>
      </c>
      <c r="J43" s="274"/>
      <c r="K43" s="294"/>
      <c r="L43" s="294"/>
      <c r="M43" s="262" t="s">
        <v>148</v>
      </c>
      <c r="N43" s="290"/>
      <c r="O43" s="290"/>
      <c r="P43" s="24"/>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row>
    <row r="44" spans="1:199" ht="160.15" customHeight="1" x14ac:dyDescent="0.25">
      <c r="A44" s="5"/>
      <c r="B44" s="5"/>
      <c r="C44" s="296"/>
      <c r="D44" s="211" t="s">
        <v>291</v>
      </c>
      <c r="E44" s="228" t="s">
        <v>37</v>
      </c>
      <c r="F44" s="268" t="s">
        <v>300</v>
      </c>
      <c r="G44" s="268"/>
      <c r="H44" s="227" t="s">
        <v>19</v>
      </c>
      <c r="I44" s="269" t="s">
        <v>293</v>
      </c>
      <c r="J44" s="269"/>
      <c r="K44" s="292"/>
      <c r="L44" s="292"/>
      <c r="M44" s="227" t="s">
        <v>148</v>
      </c>
      <c r="N44" s="293"/>
      <c r="O44" s="293"/>
      <c r="P44" s="24"/>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row>
    <row r="45" spans="1:199" ht="160.15" customHeight="1" x14ac:dyDescent="0.3">
      <c r="A45" s="5"/>
      <c r="B45" s="5"/>
      <c r="C45" s="295" t="s">
        <v>292</v>
      </c>
      <c r="D45" s="213" t="s">
        <v>8</v>
      </c>
      <c r="E45" s="230" t="s">
        <v>21</v>
      </c>
      <c r="F45" s="273" t="s">
        <v>303</v>
      </c>
      <c r="G45" s="273"/>
      <c r="H45" s="229" t="s">
        <v>19</v>
      </c>
      <c r="I45" s="294"/>
      <c r="J45" s="294"/>
      <c r="K45" s="274" t="s">
        <v>359</v>
      </c>
      <c r="L45" s="274"/>
      <c r="M45" s="229" t="s">
        <v>164</v>
      </c>
      <c r="N45" s="290"/>
      <c r="O45" s="290"/>
      <c r="P45" s="24"/>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row>
    <row r="46" spans="1:199" ht="160.15" customHeight="1" x14ac:dyDescent="0.25">
      <c r="A46" s="5"/>
      <c r="B46" s="5"/>
      <c r="C46" s="295"/>
      <c r="D46" s="211" t="s">
        <v>8</v>
      </c>
      <c r="E46" s="228" t="s">
        <v>21</v>
      </c>
      <c r="F46" s="268" t="s">
        <v>302</v>
      </c>
      <c r="G46" s="268"/>
      <c r="H46" s="227" t="s">
        <v>19</v>
      </c>
      <c r="I46" s="292"/>
      <c r="J46" s="292"/>
      <c r="K46" s="269" t="s">
        <v>360</v>
      </c>
      <c r="L46" s="269"/>
      <c r="M46" s="227" t="s">
        <v>164</v>
      </c>
      <c r="N46" s="293"/>
      <c r="O46" s="293"/>
      <c r="P46" s="24"/>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row>
    <row r="47" spans="1:199" ht="160.15" customHeight="1" x14ac:dyDescent="0.3">
      <c r="A47" s="5"/>
      <c r="B47" s="5"/>
      <c r="C47" s="295"/>
      <c r="D47" s="213" t="s">
        <v>8</v>
      </c>
      <c r="E47" s="230" t="s">
        <v>21</v>
      </c>
      <c r="F47" s="273" t="s">
        <v>301</v>
      </c>
      <c r="G47" s="273"/>
      <c r="H47" s="229" t="s">
        <v>19</v>
      </c>
      <c r="I47" s="294"/>
      <c r="J47" s="294"/>
      <c r="K47" s="274" t="s">
        <v>361</v>
      </c>
      <c r="L47" s="274"/>
      <c r="M47" s="229" t="s">
        <v>164</v>
      </c>
      <c r="N47" s="290"/>
      <c r="O47" s="290"/>
      <c r="P47" s="24"/>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row>
    <row r="48" spans="1:199" ht="160.15" customHeight="1" x14ac:dyDescent="0.25">
      <c r="A48" s="5"/>
      <c r="B48" s="5"/>
      <c r="C48" s="291" t="s">
        <v>0</v>
      </c>
      <c r="D48" s="211" t="s">
        <v>231</v>
      </c>
      <c r="E48" s="227" t="s">
        <v>188</v>
      </c>
      <c r="F48" s="268" t="s">
        <v>304</v>
      </c>
      <c r="G48" s="268"/>
      <c r="H48" s="227" t="s">
        <v>19</v>
      </c>
      <c r="I48" s="270" t="s">
        <v>285</v>
      </c>
      <c r="J48" s="270"/>
      <c r="K48" s="292" t="s">
        <v>259</v>
      </c>
      <c r="L48" s="292"/>
      <c r="M48" s="228" t="s">
        <v>149</v>
      </c>
      <c r="N48" s="293"/>
      <c r="O48" s="293"/>
      <c r="P48" s="24"/>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row>
    <row r="49" spans="1:199" ht="160.15" customHeight="1" x14ac:dyDescent="0.3">
      <c r="A49" s="5"/>
      <c r="B49" s="5"/>
      <c r="C49" s="291"/>
      <c r="D49" s="213" t="s">
        <v>231</v>
      </c>
      <c r="E49" s="229" t="s">
        <v>188</v>
      </c>
      <c r="F49" s="273" t="s">
        <v>305</v>
      </c>
      <c r="G49" s="273"/>
      <c r="H49" s="229" t="s">
        <v>19</v>
      </c>
      <c r="I49" s="275" t="s">
        <v>285</v>
      </c>
      <c r="J49" s="275"/>
      <c r="K49" s="294" t="s">
        <v>260</v>
      </c>
      <c r="L49" s="294"/>
      <c r="M49" s="230" t="s">
        <v>164</v>
      </c>
      <c r="N49" s="290"/>
      <c r="O49" s="290"/>
      <c r="P49" s="24"/>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row>
    <row r="50" spans="1:199" ht="160.15" customHeight="1" x14ac:dyDescent="0.25">
      <c r="A50" s="5"/>
      <c r="B50" s="5"/>
      <c r="C50" s="291"/>
      <c r="D50" s="211" t="s">
        <v>231</v>
      </c>
      <c r="E50" s="227" t="s">
        <v>261</v>
      </c>
      <c r="F50" s="268" t="s">
        <v>306</v>
      </c>
      <c r="G50" s="268"/>
      <c r="H50" s="227" t="s">
        <v>19</v>
      </c>
      <c r="I50" s="270" t="s">
        <v>285</v>
      </c>
      <c r="J50" s="270"/>
      <c r="K50" s="269" t="s">
        <v>262</v>
      </c>
      <c r="L50" s="292"/>
      <c r="M50" s="228" t="s">
        <v>149</v>
      </c>
      <c r="N50" s="293"/>
      <c r="O50" s="293"/>
      <c r="P50" s="24"/>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row>
    <row r="51" spans="1:199" x14ac:dyDescent="0.25">
      <c r="A51" s="5"/>
      <c r="B51" s="5"/>
      <c r="C51" s="5"/>
      <c r="D51" s="5"/>
      <c r="E51" s="37"/>
      <c r="F51" s="5"/>
      <c r="G51" s="5"/>
      <c r="H51" s="5"/>
      <c r="I51" s="5"/>
      <c r="J51" s="5"/>
      <c r="K51" s="5"/>
      <c r="L51" s="5"/>
      <c r="M51" s="5"/>
      <c r="N51" s="5"/>
      <c r="O51" s="5"/>
      <c r="P51" s="24"/>
      <c r="Q51" s="5"/>
      <c r="R51" s="5"/>
      <c r="S51" s="5"/>
      <c r="T51" s="5"/>
      <c r="U51" s="5"/>
      <c r="V51" s="5"/>
      <c r="W51" s="5"/>
      <c r="X51" s="5"/>
      <c r="Y51" s="5"/>
      <c r="Z51" s="5"/>
      <c r="AA51" s="5"/>
      <c r="AB51" s="5"/>
      <c r="AC51" s="5"/>
      <c r="AD51" s="5"/>
      <c r="AE51" s="5"/>
      <c r="AF51" s="5"/>
      <c r="AG51" s="5"/>
      <c r="AH51" s="5"/>
      <c r="AI51" s="5"/>
      <c r="AJ51" s="5"/>
    </row>
    <row r="52" spans="1:199" x14ac:dyDescent="0.25">
      <c r="A52" s="5"/>
      <c r="B52" s="5"/>
      <c r="C52" s="5"/>
      <c r="D52" s="5"/>
      <c r="E52" s="37"/>
      <c r="F52" s="5"/>
      <c r="G52" s="5"/>
      <c r="H52" s="5"/>
      <c r="I52" s="5"/>
      <c r="J52" s="5"/>
      <c r="K52" s="5"/>
      <c r="L52" s="5"/>
      <c r="M52" s="5"/>
      <c r="N52" s="5"/>
      <c r="O52" s="5"/>
      <c r="P52" s="24"/>
      <c r="Q52" s="5"/>
      <c r="R52" s="5"/>
      <c r="S52" s="5"/>
      <c r="T52" s="5"/>
      <c r="U52" s="5"/>
      <c r="V52" s="5"/>
      <c r="W52" s="5"/>
      <c r="X52" s="5"/>
      <c r="Y52" s="5"/>
      <c r="Z52" s="5"/>
      <c r="AA52" s="5"/>
      <c r="AB52" s="5"/>
      <c r="AC52" s="5"/>
      <c r="AD52" s="5"/>
      <c r="AE52" s="5"/>
      <c r="AF52" s="5"/>
      <c r="AG52" s="5"/>
      <c r="AH52" s="5"/>
      <c r="AI52" s="5"/>
      <c r="AJ52" s="5"/>
    </row>
    <row r="53" spans="1:199" x14ac:dyDescent="0.25">
      <c r="A53" s="5"/>
      <c r="B53" s="5"/>
      <c r="C53" s="5"/>
      <c r="D53" s="5"/>
      <c r="E53" s="37"/>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row>
    <row r="54" spans="1:199" x14ac:dyDescent="0.25">
      <c r="A54" s="5"/>
      <c r="B54" s="5"/>
      <c r="C54" s="5"/>
      <c r="D54" s="5"/>
      <c r="E54" s="37"/>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row>
    <row r="55" spans="1:199" x14ac:dyDescent="0.25">
      <c r="A55" s="5"/>
      <c r="B55" s="5"/>
      <c r="C55" s="5"/>
      <c r="D55" s="5"/>
      <c r="E55" s="37"/>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row>
    <row r="56" spans="1:199" x14ac:dyDescent="0.25">
      <c r="A56" s="5"/>
      <c r="B56" s="5"/>
      <c r="C56" s="5"/>
      <c r="D56" s="5"/>
      <c r="E56" s="37"/>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row>
    <row r="57" spans="1:199" x14ac:dyDescent="0.25">
      <c r="A57" s="5"/>
      <c r="B57" s="5"/>
      <c r="C57" s="5"/>
      <c r="D57" s="5"/>
      <c r="E57" s="37"/>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row>
    <row r="58" spans="1:199" x14ac:dyDescent="0.25">
      <c r="A58" s="5"/>
      <c r="B58" s="5"/>
      <c r="C58" s="5"/>
      <c r="D58" s="5"/>
      <c r="E58" s="37"/>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row>
    <row r="59" spans="1:199" x14ac:dyDescent="0.25">
      <c r="A59" s="5"/>
      <c r="B59" s="5"/>
      <c r="C59" s="5"/>
      <c r="D59" s="5"/>
      <c r="E59" s="37"/>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row>
    <row r="60" spans="1:199" x14ac:dyDescent="0.25">
      <c r="A60" s="5"/>
      <c r="B60" s="5"/>
      <c r="C60" s="5"/>
      <c r="D60" s="5"/>
      <c r="E60" s="37"/>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row>
    <row r="61" spans="1:199" x14ac:dyDescent="0.25">
      <c r="A61" s="5"/>
      <c r="B61" s="5"/>
      <c r="C61" s="5"/>
      <c r="D61" s="5"/>
      <c r="E61" s="37"/>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row>
    <row r="62" spans="1:199" x14ac:dyDescent="0.25">
      <c r="A62" s="5"/>
      <c r="B62" s="5"/>
      <c r="C62" s="5"/>
      <c r="D62" s="5"/>
      <c r="E62" s="37"/>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row>
    <row r="63" spans="1:199" x14ac:dyDescent="0.25">
      <c r="A63" s="5"/>
      <c r="B63" s="5"/>
      <c r="C63" s="5"/>
      <c r="D63" s="5"/>
      <c r="E63" s="37"/>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row>
    <row r="64" spans="1:199" x14ac:dyDescent="0.25">
      <c r="A64" s="5"/>
      <c r="B64" s="5"/>
      <c r="C64" s="5"/>
      <c r="D64" s="5"/>
      <c r="E64" s="37"/>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row>
    <row r="65" spans="1:36" x14ac:dyDescent="0.25">
      <c r="A65" s="5"/>
      <c r="B65" s="5"/>
      <c r="C65" s="5"/>
      <c r="D65" s="5"/>
      <c r="E65" s="37"/>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row>
    <row r="66" spans="1:36" x14ac:dyDescent="0.25">
      <c r="A66" s="5"/>
      <c r="B66" s="5"/>
      <c r="C66" s="5"/>
      <c r="D66" s="5"/>
      <c r="E66" s="37"/>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row>
    <row r="67" spans="1:36" x14ac:dyDescent="0.25">
      <c r="A67" s="5"/>
      <c r="B67" s="5"/>
      <c r="C67" s="5"/>
      <c r="D67" s="5"/>
      <c r="E67" s="37"/>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row>
    <row r="68" spans="1:36" x14ac:dyDescent="0.25">
      <c r="A68" s="5"/>
      <c r="B68" s="5"/>
      <c r="C68" s="5"/>
      <c r="D68" s="5"/>
      <c r="E68" s="37"/>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row>
    <row r="69" spans="1:36" x14ac:dyDescent="0.25">
      <c r="A69" s="5"/>
      <c r="B69" s="5"/>
      <c r="C69" s="5"/>
      <c r="D69" s="5"/>
      <c r="E69" s="37"/>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row>
    <row r="70" spans="1:36" x14ac:dyDescent="0.25">
      <c r="A70" s="5"/>
      <c r="B70" s="5"/>
      <c r="C70" s="5"/>
      <c r="D70" s="5"/>
      <c r="E70" s="37"/>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row>
    <row r="71" spans="1:36" x14ac:dyDescent="0.25">
      <c r="A71" s="5"/>
      <c r="B71" s="5"/>
      <c r="C71" s="5"/>
      <c r="D71" s="5"/>
      <c r="E71" s="37"/>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row>
    <row r="72" spans="1:36" x14ac:dyDescent="0.25">
      <c r="A72" s="5"/>
      <c r="B72" s="5"/>
      <c r="C72" s="5"/>
      <c r="D72" s="5"/>
      <c r="E72" s="37"/>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row>
    <row r="73" spans="1:36" x14ac:dyDescent="0.25">
      <c r="A73" s="5"/>
      <c r="B73" s="5"/>
      <c r="C73" s="5"/>
      <c r="D73" s="5"/>
      <c r="E73" s="37"/>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row>
    <row r="74" spans="1:36" x14ac:dyDescent="0.25">
      <c r="A74" s="5"/>
      <c r="B74" s="5"/>
      <c r="C74" s="5"/>
      <c r="D74" s="5"/>
      <c r="E74" s="37"/>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row>
    <row r="75" spans="1:36" x14ac:dyDescent="0.25">
      <c r="A75" s="5"/>
      <c r="B75" s="5"/>
      <c r="C75" s="5"/>
      <c r="D75" s="5"/>
      <c r="E75" s="37"/>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row>
    <row r="76" spans="1:36" x14ac:dyDescent="0.25">
      <c r="A76" s="5"/>
      <c r="B76" s="5"/>
      <c r="C76" s="5"/>
      <c r="D76" s="5"/>
      <c r="E76" s="37"/>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row>
    <row r="77" spans="1:36" x14ac:dyDescent="0.25">
      <c r="A77" s="5"/>
      <c r="B77" s="5"/>
      <c r="C77" s="5"/>
      <c r="D77" s="5"/>
      <c r="E77" s="37"/>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row>
    <row r="78" spans="1:36" x14ac:dyDescent="0.25">
      <c r="A78" s="5"/>
      <c r="B78" s="5"/>
      <c r="C78" s="5"/>
      <c r="D78" s="5"/>
      <c r="E78" s="37"/>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row>
    <row r="79" spans="1:36" x14ac:dyDescent="0.25">
      <c r="A79" s="5"/>
      <c r="B79" s="5"/>
      <c r="C79" s="5"/>
      <c r="D79" s="5"/>
      <c r="E79" s="37"/>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row>
    <row r="80" spans="1:36" x14ac:dyDescent="0.25">
      <c r="A80" s="5"/>
      <c r="B80" s="5"/>
      <c r="C80" s="5"/>
      <c r="D80" s="5"/>
      <c r="E80" s="37"/>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row>
    <row r="81" spans="14:20" x14ac:dyDescent="0.25">
      <c r="N81" s="5"/>
      <c r="O81" s="5"/>
      <c r="P81" s="5"/>
      <c r="Q81" s="5"/>
      <c r="R81" s="5"/>
      <c r="S81" s="5"/>
      <c r="T81" s="5"/>
    </row>
  </sheetData>
  <mergeCells count="118">
    <mergeCell ref="K32:L32"/>
    <mergeCell ref="F33:G33"/>
    <mergeCell ref="I33:J33"/>
    <mergeCell ref="K33:L33"/>
    <mergeCell ref="F32:G32"/>
    <mergeCell ref="I32:J32"/>
    <mergeCell ref="F34:G34"/>
    <mergeCell ref="I34:J34"/>
    <mergeCell ref="C37:C39"/>
    <mergeCell ref="K34:L34"/>
    <mergeCell ref="F35:G35"/>
    <mergeCell ref="I35:J35"/>
    <mergeCell ref="K35:L35"/>
    <mergeCell ref="K39:L39"/>
    <mergeCell ref="C32:C35"/>
    <mergeCell ref="N42:O42"/>
    <mergeCell ref="N43:O43"/>
    <mergeCell ref="N44:O44"/>
    <mergeCell ref="N45:O45"/>
    <mergeCell ref="N46:O46"/>
    <mergeCell ref="N33:O33"/>
    <mergeCell ref="N34:O34"/>
    <mergeCell ref="N35:O35"/>
    <mergeCell ref="N36:O36"/>
    <mergeCell ref="N37:O37"/>
    <mergeCell ref="N38:O38"/>
    <mergeCell ref="N39:O39"/>
    <mergeCell ref="N40:O40"/>
    <mergeCell ref="N41:O41"/>
    <mergeCell ref="K3:L3"/>
    <mergeCell ref="M3:O3"/>
    <mergeCell ref="K4:L4"/>
    <mergeCell ref="M4:O4"/>
    <mergeCell ref="K5:L5"/>
    <mergeCell ref="M5:O5"/>
    <mergeCell ref="N32:O32"/>
    <mergeCell ref="C23:F23"/>
    <mergeCell ref="K6:L6"/>
    <mergeCell ref="M6:O6"/>
    <mergeCell ref="K7:L7"/>
    <mergeCell ref="M7:O7"/>
    <mergeCell ref="K8:L8"/>
    <mergeCell ref="M8:O8"/>
    <mergeCell ref="K13:L13"/>
    <mergeCell ref="M13:O13"/>
    <mergeCell ref="K10:L10"/>
    <mergeCell ref="M10:O10"/>
    <mergeCell ref="K11:L11"/>
    <mergeCell ref="M11:O11"/>
    <mergeCell ref="K12:L12"/>
    <mergeCell ref="M12:O12"/>
    <mergeCell ref="K9:L9"/>
    <mergeCell ref="M9:O9"/>
    <mergeCell ref="F29:G29"/>
    <mergeCell ref="I29:J29"/>
    <mergeCell ref="K29:L29"/>
    <mergeCell ref="N29:O29"/>
    <mergeCell ref="C30:C31"/>
    <mergeCell ref="F30:G30"/>
    <mergeCell ref="I30:J30"/>
    <mergeCell ref="K30:L30"/>
    <mergeCell ref="N30:O30"/>
    <mergeCell ref="F31:G31"/>
    <mergeCell ref="I31:J31"/>
    <mergeCell ref="K31:L31"/>
    <mergeCell ref="N31:O31"/>
    <mergeCell ref="C40:C41"/>
    <mergeCell ref="F40:G40"/>
    <mergeCell ref="I40:J40"/>
    <mergeCell ref="K40:L40"/>
    <mergeCell ref="F41:G41"/>
    <mergeCell ref="I41:J41"/>
    <mergeCell ref="K41:L41"/>
    <mergeCell ref="F36:G36"/>
    <mergeCell ref="I36:J36"/>
    <mergeCell ref="F38:G38"/>
    <mergeCell ref="I38:J38"/>
    <mergeCell ref="F39:G39"/>
    <mergeCell ref="I39:J39"/>
    <mergeCell ref="K38:L38"/>
    <mergeCell ref="K36:L36"/>
    <mergeCell ref="F37:G37"/>
    <mergeCell ref="I37:J37"/>
    <mergeCell ref="K37:L37"/>
    <mergeCell ref="K42:L42"/>
    <mergeCell ref="F43:G43"/>
    <mergeCell ref="I43:J43"/>
    <mergeCell ref="K43:L43"/>
    <mergeCell ref="C42:C44"/>
    <mergeCell ref="F42:G42"/>
    <mergeCell ref="I42:J42"/>
    <mergeCell ref="F44:G44"/>
    <mergeCell ref="I44:J44"/>
    <mergeCell ref="K44:L44"/>
    <mergeCell ref="N47:O47"/>
    <mergeCell ref="C48:C50"/>
    <mergeCell ref="F48:G48"/>
    <mergeCell ref="I48:J48"/>
    <mergeCell ref="K48:L48"/>
    <mergeCell ref="N48:O48"/>
    <mergeCell ref="F49:G49"/>
    <mergeCell ref="I49:J49"/>
    <mergeCell ref="K49:L49"/>
    <mergeCell ref="N49:O49"/>
    <mergeCell ref="F50:G50"/>
    <mergeCell ref="I50:J50"/>
    <mergeCell ref="K50:L50"/>
    <mergeCell ref="N50:O50"/>
    <mergeCell ref="C45:C47"/>
    <mergeCell ref="F45:G45"/>
    <mergeCell ref="I45:J45"/>
    <mergeCell ref="K45:L45"/>
    <mergeCell ref="F46:G46"/>
    <mergeCell ref="I46:J46"/>
    <mergeCell ref="K46:L46"/>
    <mergeCell ref="F47:G47"/>
    <mergeCell ref="I47:J47"/>
    <mergeCell ref="K47:L47"/>
  </mergeCells>
  <phoneticPr fontId="13" type="noConversion"/>
  <pageMargins left="3.937007874015748E-2" right="3.937007874015748E-2" top="0.19685039370078741" bottom="0.19685039370078741" header="0.11811023622047245" footer="0.11811023622047245"/>
  <pageSetup paperSize="9" scale="39" fitToHeight="0" orientation="landscape" r:id="rId1"/>
  <rowBreaks count="3" manualBreakCount="3">
    <brk id="27" max="16" man="1"/>
    <brk id="36" max="16" man="1"/>
    <brk id="44"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AD78F-4AAC-413D-8FA5-F46CE1288E63}">
  <sheetPr>
    <tabColor rgb="FFFF0000"/>
    <pageSetUpPr fitToPage="1"/>
  </sheetPr>
  <dimension ref="A1:CH93"/>
  <sheetViews>
    <sheetView topLeftCell="A55" zoomScale="50" zoomScaleNormal="50" workbookViewId="0">
      <selection activeCell="H35" sqref="H35"/>
    </sheetView>
  </sheetViews>
  <sheetFormatPr baseColWidth="10" defaultColWidth="11.42578125" defaultRowHeight="15" x14ac:dyDescent="0.25"/>
  <cols>
    <col min="1" max="1" width="5.7109375" customWidth="1"/>
    <col min="2" max="2" width="20.7109375" customWidth="1"/>
    <col min="3" max="3" width="34.7109375" customWidth="1"/>
    <col min="4" max="4" width="48" customWidth="1"/>
    <col min="5" max="5" width="34.7109375" customWidth="1"/>
    <col min="6" max="6" width="26.5703125" customWidth="1"/>
    <col min="7" max="7" width="28.42578125" customWidth="1"/>
    <col min="8" max="8" width="22.7109375" customWidth="1"/>
    <col min="9" max="9" width="23.7109375" customWidth="1"/>
    <col min="10" max="10" width="20.7109375" customWidth="1"/>
    <col min="11" max="11" width="23.7109375" customWidth="1"/>
    <col min="12" max="12" width="22.7109375" customWidth="1"/>
    <col min="13" max="13" width="30.7109375" customWidth="1"/>
    <col min="14" max="15" width="11.7109375" customWidth="1"/>
    <col min="16" max="16" width="12" customWidth="1"/>
    <col min="17" max="17" width="19.28515625" bestFit="1" customWidth="1"/>
    <col min="18" max="18" width="17.42578125" customWidth="1"/>
  </cols>
  <sheetData>
    <row r="1" spans="1:42" ht="207.95" customHeight="1" x14ac:dyDescent="0.6">
      <c r="A1" s="5"/>
      <c r="B1" s="5"/>
      <c r="C1" s="5"/>
      <c r="D1" s="25"/>
      <c r="E1" s="24"/>
      <c r="F1" s="24"/>
      <c r="G1" s="24"/>
      <c r="H1" s="24"/>
      <c r="I1" s="24"/>
      <c r="J1" s="24"/>
      <c r="K1" s="24"/>
      <c r="L1" s="24"/>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row>
    <row r="2" spans="1:42" ht="60" customHeight="1" x14ac:dyDescent="0.6">
      <c r="A2" s="5"/>
      <c r="B2" s="5"/>
      <c r="C2" s="5"/>
      <c r="D2" s="25"/>
      <c r="E2" s="24"/>
      <c r="F2" s="24"/>
      <c r="G2" s="24"/>
      <c r="H2" s="24"/>
      <c r="I2" s="24"/>
      <c r="J2" s="24"/>
      <c r="K2" s="92" t="s">
        <v>97</v>
      </c>
      <c r="L2" s="24"/>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row>
    <row r="3" spans="1:42" ht="38.1" customHeight="1" x14ac:dyDescent="0.6">
      <c r="A3" s="5"/>
      <c r="B3" s="5"/>
      <c r="C3" s="5"/>
      <c r="D3" s="25"/>
      <c r="E3" s="24"/>
      <c r="F3" s="24"/>
      <c r="G3" s="24"/>
      <c r="H3" s="24"/>
      <c r="I3" s="24"/>
      <c r="J3" s="24"/>
      <c r="K3" s="265" t="s">
        <v>75</v>
      </c>
      <c r="L3" s="265"/>
      <c r="M3" s="263" t="s">
        <v>78</v>
      </c>
      <c r="N3" s="263"/>
      <c r="O3" s="263"/>
      <c r="P3" s="5"/>
      <c r="Q3" s="5"/>
      <c r="R3" s="5"/>
      <c r="S3" s="5"/>
      <c r="T3" s="5"/>
      <c r="U3" s="5"/>
      <c r="V3" s="5"/>
      <c r="W3" s="5"/>
      <c r="X3" s="5"/>
      <c r="Y3" s="5"/>
      <c r="Z3" s="5"/>
      <c r="AA3" s="5"/>
      <c r="AB3" s="5"/>
      <c r="AC3" s="5"/>
      <c r="AD3" s="5"/>
      <c r="AE3" s="5"/>
      <c r="AF3" s="5"/>
      <c r="AG3" s="5"/>
      <c r="AH3" s="5"/>
      <c r="AI3" s="5"/>
      <c r="AJ3" s="5"/>
      <c r="AK3" s="5"/>
      <c r="AL3" s="5"/>
      <c r="AM3" s="5"/>
      <c r="AN3" s="5"/>
      <c r="AO3" s="5"/>
      <c r="AP3" s="5"/>
    </row>
    <row r="4" spans="1:42" ht="38.1" customHeight="1" x14ac:dyDescent="0.6">
      <c r="A4" s="5"/>
      <c r="B4" s="5"/>
      <c r="C4" s="5"/>
      <c r="D4" s="25"/>
      <c r="E4" s="24"/>
      <c r="F4" s="24"/>
      <c r="G4" s="24"/>
      <c r="H4" s="24"/>
      <c r="I4" s="24"/>
      <c r="J4" s="24"/>
      <c r="K4" s="265" t="s">
        <v>50</v>
      </c>
      <c r="L4" s="265"/>
      <c r="M4" s="264" t="s">
        <v>51</v>
      </c>
      <c r="N4" s="264"/>
      <c r="O4" s="264"/>
      <c r="P4" s="5"/>
      <c r="Q4" s="5"/>
      <c r="R4" s="5"/>
      <c r="S4" s="5"/>
      <c r="T4" s="5"/>
      <c r="U4" s="5"/>
      <c r="V4" s="5"/>
      <c r="W4" s="5"/>
      <c r="X4" s="5"/>
      <c r="Y4" s="5"/>
      <c r="Z4" s="5"/>
      <c r="AA4" s="5"/>
      <c r="AB4" s="5"/>
      <c r="AC4" s="5"/>
      <c r="AD4" s="5"/>
      <c r="AE4" s="5"/>
      <c r="AF4" s="5"/>
      <c r="AG4" s="5"/>
      <c r="AH4" s="5"/>
      <c r="AI4" s="5"/>
      <c r="AJ4" s="5"/>
      <c r="AK4" s="5"/>
      <c r="AL4" s="5"/>
      <c r="AM4" s="5"/>
      <c r="AN4" s="5"/>
      <c r="AO4" s="5"/>
      <c r="AP4" s="5"/>
    </row>
    <row r="5" spans="1:42" ht="38.1" customHeight="1" x14ac:dyDescent="0.6">
      <c r="A5" s="5"/>
      <c r="B5" s="5"/>
      <c r="C5" s="5"/>
      <c r="D5" s="25"/>
      <c r="E5" s="24"/>
      <c r="F5" s="24"/>
      <c r="G5" s="24"/>
      <c r="H5" s="24"/>
      <c r="I5" s="24"/>
      <c r="J5" s="24"/>
      <c r="K5" s="265" t="s">
        <v>52</v>
      </c>
      <c r="L5" s="265"/>
      <c r="M5" s="263" t="s">
        <v>53</v>
      </c>
      <c r="N5" s="263"/>
      <c r="O5" s="263"/>
      <c r="P5" s="5"/>
      <c r="Q5" s="5"/>
      <c r="R5" s="5"/>
      <c r="S5" s="5"/>
      <c r="T5" s="5"/>
      <c r="U5" s="5"/>
      <c r="V5" s="5"/>
      <c r="W5" s="5"/>
      <c r="X5" s="5"/>
      <c r="Y5" s="5"/>
      <c r="Z5" s="5"/>
      <c r="AA5" s="5"/>
      <c r="AB5" s="5"/>
      <c r="AC5" s="5"/>
      <c r="AD5" s="5"/>
      <c r="AE5" s="5"/>
      <c r="AF5" s="5"/>
      <c r="AG5" s="5"/>
      <c r="AH5" s="5"/>
      <c r="AI5" s="5"/>
      <c r="AJ5" s="5"/>
      <c r="AK5" s="5"/>
      <c r="AL5" s="5"/>
      <c r="AM5" s="5"/>
      <c r="AN5" s="5"/>
      <c r="AO5" s="5"/>
      <c r="AP5" s="5"/>
    </row>
    <row r="6" spans="1:42" ht="38.1" customHeight="1" x14ac:dyDescent="0.6">
      <c r="A6" s="5"/>
      <c r="B6" s="5"/>
      <c r="C6" s="5"/>
      <c r="D6" s="25"/>
      <c r="E6" s="24"/>
      <c r="F6" s="24"/>
      <c r="G6" s="24"/>
      <c r="H6" s="24"/>
      <c r="I6" s="24"/>
      <c r="J6" s="24"/>
      <c r="K6" s="265" t="s">
        <v>29</v>
      </c>
      <c r="L6" s="265"/>
      <c r="M6" s="264" t="s">
        <v>96</v>
      </c>
      <c r="N6" s="264"/>
      <c r="O6" s="264"/>
      <c r="P6" s="5"/>
      <c r="Q6" s="5"/>
      <c r="R6" s="5"/>
      <c r="S6" s="5"/>
      <c r="T6" s="5"/>
      <c r="U6" s="5"/>
      <c r="V6" s="5"/>
      <c r="W6" s="5"/>
      <c r="X6" s="5"/>
      <c r="Y6" s="5"/>
      <c r="Z6" s="5"/>
      <c r="AA6" s="5"/>
      <c r="AB6" s="5"/>
      <c r="AC6" s="5"/>
      <c r="AD6" s="5"/>
      <c r="AE6" s="5"/>
      <c r="AF6" s="5"/>
      <c r="AG6" s="5"/>
      <c r="AH6" s="5"/>
      <c r="AI6" s="5"/>
      <c r="AJ6" s="5"/>
      <c r="AK6" s="5"/>
      <c r="AL6" s="5"/>
      <c r="AM6" s="5"/>
      <c r="AN6" s="5"/>
      <c r="AO6" s="5"/>
      <c r="AP6" s="5"/>
    </row>
    <row r="7" spans="1:42" ht="38.1" customHeight="1" x14ac:dyDescent="0.6">
      <c r="A7" s="5"/>
      <c r="B7" s="5"/>
      <c r="C7" s="5"/>
      <c r="D7" s="25"/>
      <c r="E7" s="24"/>
      <c r="F7" s="24"/>
      <c r="G7" s="24"/>
      <c r="H7" s="24"/>
      <c r="I7" s="24"/>
      <c r="J7" s="24"/>
      <c r="K7" s="265" t="s">
        <v>54</v>
      </c>
      <c r="L7" s="265"/>
      <c r="M7" s="272">
        <v>44341</v>
      </c>
      <c r="N7" s="272"/>
      <c r="O7" s="272"/>
      <c r="P7" s="5"/>
      <c r="Q7" s="5"/>
      <c r="R7" s="5"/>
      <c r="S7" s="5"/>
      <c r="T7" s="5"/>
      <c r="U7" s="5"/>
      <c r="V7" s="5"/>
      <c r="W7" s="5"/>
      <c r="X7" s="5"/>
      <c r="Y7" s="5"/>
      <c r="Z7" s="5"/>
      <c r="AA7" s="5"/>
      <c r="AB7" s="5"/>
      <c r="AC7" s="5"/>
      <c r="AD7" s="5"/>
      <c r="AE7" s="5"/>
      <c r="AF7" s="5"/>
      <c r="AG7" s="5"/>
      <c r="AH7" s="5"/>
      <c r="AI7" s="5"/>
      <c r="AJ7" s="5"/>
      <c r="AK7" s="5"/>
      <c r="AL7" s="5"/>
      <c r="AM7" s="5"/>
      <c r="AN7" s="5"/>
      <c r="AO7" s="5"/>
      <c r="AP7" s="5"/>
    </row>
    <row r="8" spans="1:42" ht="38.1" customHeight="1" x14ac:dyDescent="0.6">
      <c r="A8" s="5"/>
      <c r="B8" s="5"/>
      <c r="C8" s="5"/>
      <c r="D8" s="25"/>
      <c r="E8" s="24"/>
      <c r="F8" s="24"/>
      <c r="G8" s="24"/>
      <c r="H8" s="24"/>
      <c r="I8" s="24"/>
      <c r="J8" s="24"/>
      <c r="K8" s="265" t="s">
        <v>55</v>
      </c>
      <c r="L8" s="265"/>
      <c r="M8" s="277">
        <v>46174</v>
      </c>
      <c r="N8" s="277"/>
      <c r="O8" s="277"/>
      <c r="P8" s="5"/>
      <c r="Q8" s="5"/>
      <c r="R8" s="5"/>
      <c r="S8" s="5"/>
      <c r="T8" s="5"/>
      <c r="U8" s="5"/>
      <c r="V8" s="5"/>
      <c r="W8" s="5"/>
      <c r="X8" s="5"/>
      <c r="Y8" s="5"/>
      <c r="Z8" s="5"/>
      <c r="AA8" s="5"/>
      <c r="AB8" s="5"/>
      <c r="AC8" s="5"/>
      <c r="AD8" s="5"/>
      <c r="AE8" s="5"/>
      <c r="AF8" s="5"/>
      <c r="AG8" s="5"/>
      <c r="AH8" s="5"/>
      <c r="AI8" s="5"/>
      <c r="AJ8" s="5"/>
      <c r="AK8" s="5"/>
      <c r="AL8" s="5"/>
      <c r="AM8" s="5"/>
      <c r="AN8" s="5"/>
      <c r="AO8" s="5"/>
      <c r="AP8" s="5"/>
    </row>
    <row r="9" spans="1:42" ht="38.1" customHeight="1" x14ac:dyDescent="0.6">
      <c r="A9" s="5"/>
      <c r="B9" s="5"/>
      <c r="C9" s="5"/>
      <c r="D9" s="25"/>
      <c r="E9" s="24"/>
      <c r="F9" s="24"/>
      <c r="G9" s="24"/>
      <c r="H9" s="24"/>
      <c r="I9" s="24"/>
      <c r="J9" s="24"/>
      <c r="K9" s="265" t="s">
        <v>63</v>
      </c>
      <c r="L9" s="265"/>
      <c r="M9" s="263" t="s">
        <v>57</v>
      </c>
      <c r="N9" s="263"/>
      <c r="O9" s="263"/>
      <c r="P9" s="5"/>
      <c r="Q9" s="5"/>
      <c r="R9" s="5"/>
      <c r="S9" s="5"/>
      <c r="T9" s="5"/>
      <c r="U9" s="5"/>
      <c r="V9" s="5"/>
      <c r="W9" s="5"/>
      <c r="X9" s="5"/>
      <c r="Y9" s="5"/>
      <c r="Z9" s="5"/>
      <c r="AA9" s="5"/>
      <c r="AB9" s="5"/>
      <c r="AC9" s="5"/>
      <c r="AD9" s="5"/>
      <c r="AE9" s="5"/>
      <c r="AF9" s="5"/>
      <c r="AG9" s="5"/>
      <c r="AH9" s="5"/>
      <c r="AI9" s="5"/>
      <c r="AJ9" s="5"/>
      <c r="AK9" s="5"/>
      <c r="AL9" s="5"/>
      <c r="AM9" s="5"/>
      <c r="AN9" s="5"/>
      <c r="AO9" s="5"/>
      <c r="AP9" s="5"/>
    </row>
    <row r="10" spans="1:42" ht="57.6" customHeight="1" x14ac:dyDescent="0.6">
      <c r="A10" s="5"/>
      <c r="B10" s="5"/>
      <c r="C10" s="5"/>
      <c r="D10" s="25"/>
      <c r="E10" s="24"/>
      <c r="F10" s="24"/>
      <c r="G10" s="24"/>
      <c r="H10" s="24"/>
      <c r="I10" s="24"/>
      <c r="J10" s="24"/>
      <c r="K10" s="265" t="s">
        <v>70</v>
      </c>
      <c r="L10" s="265"/>
      <c r="M10" s="264" t="s">
        <v>71</v>
      </c>
      <c r="N10" s="264"/>
      <c r="O10" s="264"/>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row>
    <row r="11" spans="1:42" ht="38.1" customHeight="1" x14ac:dyDescent="0.6">
      <c r="A11" s="5"/>
      <c r="B11" s="5"/>
      <c r="C11" s="5"/>
      <c r="D11" s="25"/>
      <c r="E11" s="24"/>
      <c r="F11" s="24"/>
      <c r="G11" s="24"/>
      <c r="H11" s="24"/>
      <c r="I11" s="24"/>
      <c r="J11" s="24"/>
      <c r="K11" s="265" t="s">
        <v>59</v>
      </c>
      <c r="L11" s="265"/>
      <c r="M11" s="299">
        <v>-4.0299999999999997E-3</v>
      </c>
      <c r="N11" s="299"/>
      <c r="O11" s="299"/>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row>
    <row r="12" spans="1:42" ht="38.1" customHeight="1" x14ac:dyDescent="0.6">
      <c r="A12" s="5"/>
      <c r="B12" s="5"/>
      <c r="C12" s="5"/>
      <c r="D12" s="25"/>
      <c r="E12" s="24"/>
      <c r="F12" s="24"/>
      <c r="G12" s="24"/>
      <c r="H12" s="24"/>
      <c r="I12" s="24"/>
      <c r="J12" s="24"/>
      <c r="K12" s="265" t="s">
        <v>62</v>
      </c>
      <c r="L12" s="265"/>
      <c r="M12" s="264" t="s">
        <v>69</v>
      </c>
      <c r="N12" s="264"/>
      <c r="O12" s="264"/>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row>
    <row r="13" spans="1:42" ht="38.1" customHeight="1" x14ac:dyDescent="0.6">
      <c r="A13" s="5"/>
      <c r="B13" s="5"/>
      <c r="C13" s="5"/>
      <c r="D13" s="25"/>
      <c r="E13" s="24"/>
      <c r="F13" s="24"/>
      <c r="G13" s="24"/>
      <c r="H13" s="24"/>
      <c r="I13" s="24"/>
      <c r="J13" s="24"/>
      <c r="K13" s="265" t="s">
        <v>61</v>
      </c>
      <c r="L13" s="265"/>
      <c r="M13" s="278" t="s">
        <v>65</v>
      </c>
      <c r="N13" s="278"/>
      <c r="O13" s="278"/>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row>
    <row r="14" spans="1:42" ht="40.9" customHeight="1" x14ac:dyDescent="0.3">
      <c r="A14" s="5"/>
      <c r="B14" s="5"/>
      <c r="C14" s="58"/>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row>
    <row r="15" spans="1:42" s="1" customFormat="1" ht="73.5" customHeight="1" x14ac:dyDescent="0.25">
      <c r="A15" s="11"/>
      <c r="B15" s="11"/>
      <c r="C15" s="98" t="s">
        <v>32</v>
      </c>
      <c r="D15" s="98" t="s">
        <v>15</v>
      </c>
      <c r="E15" s="98" t="s">
        <v>31</v>
      </c>
      <c r="F15" s="98" t="s">
        <v>30</v>
      </c>
      <c r="G15" s="66" t="s">
        <v>102</v>
      </c>
      <c r="H15" s="66" t="s">
        <v>119</v>
      </c>
      <c r="I15" s="66" t="s">
        <v>94</v>
      </c>
      <c r="J15" s="66" t="s">
        <v>100</v>
      </c>
      <c r="K15" s="66" t="s">
        <v>95</v>
      </c>
      <c r="L15" s="66" t="s">
        <v>99</v>
      </c>
      <c r="M15" s="66" t="s">
        <v>93</v>
      </c>
      <c r="N15" s="53"/>
      <c r="O15" s="53"/>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row>
    <row r="16" spans="1:42" s="1" customFormat="1" ht="60" customHeight="1" x14ac:dyDescent="0.25">
      <c r="A16" s="11"/>
      <c r="B16" s="11"/>
      <c r="C16" s="47" t="s">
        <v>9</v>
      </c>
      <c r="D16" s="67" t="s">
        <v>10</v>
      </c>
      <c r="E16" s="68" t="s">
        <v>87</v>
      </c>
      <c r="F16" s="68" t="s">
        <v>19</v>
      </c>
      <c r="G16" s="69">
        <v>9</v>
      </c>
      <c r="H16" s="70">
        <v>18831689.219999999</v>
      </c>
      <c r="I16" s="79">
        <v>14286722.23</v>
      </c>
      <c r="J16" s="79">
        <v>0</v>
      </c>
      <c r="K16" s="79">
        <v>14286722.23</v>
      </c>
      <c r="L16" s="79">
        <v>4544966.99</v>
      </c>
      <c r="M16" s="72">
        <v>0.37847831959427614</v>
      </c>
      <c r="N16" s="84" t="s">
        <v>18</v>
      </c>
      <c r="O16" s="85"/>
      <c r="P16" s="11"/>
      <c r="Q16" s="17"/>
      <c r="R16" s="22"/>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row>
    <row r="17" spans="1:86" s="1" customFormat="1" ht="60" customHeight="1" x14ac:dyDescent="0.25">
      <c r="A17" s="11"/>
      <c r="B17" s="11"/>
      <c r="C17" s="104" t="s">
        <v>74</v>
      </c>
      <c r="D17" s="73" t="s">
        <v>14</v>
      </c>
      <c r="E17" s="74" t="s">
        <v>34</v>
      </c>
      <c r="F17" s="74" t="s">
        <v>19</v>
      </c>
      <c r="G17" s="75">
        <v>3</v>
      </c>
      <c r="H17" s="76">
        <v>51914736.060000002</v>
      </c>
      <c r="I17" s="77">
        <v>29756572.059999999</v>
      </c>
      <c r="J17" s="77">
        <v>4544181.08</v>
      </c>
      <c r="K17" s="77">
        <v>34300753.140000001</v>
      </c>
      <c r="L17" s="77">
        <v>17613982.920000002</v>
      </c>
      <c r="M17" s="78">
        <v>0.3666666666666667</v>
      </c>
      <c r="N17" s="86" t="s">
        <v>18</v>
      </c>
      <c r="O17" s="87"/>
      <c r="P17" s="11"/>
      <c r="Q17" s="17"/>
      <c r="R17" s="22"/>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row>
    <row r="18" spans="1:86" s="1" customFormat="1" ht="60" customHeight="1" x14ac:dyDescent="0.25">
      <c r="A18" s="11"/>
      <c r="B18" s="11"/>
      <c r="C18" s="104" t="s">
        <v>73</v>
      </c>
      <c r="D18" s="73" t="s">
        <v>14</v>
      </c>
      <c r="E18" s="74" t="s">
        <v>35</v>
      </c>
      <c r="F18" s="74" t="s">
        <v>26</v>
      </c>
      <c r="G18" s="75">
        <v>3</v>
      </c>
      <c r="H18" s="76">
        <v>254800000</v>
      </c>
      <c r="I18" s="77">
        <v>191790769.90400001</v>
      </c>
      <c r="J18" s="77">
        <v>33251693.720000003</v>
      </c>
      <c r="K18" s="77">
        <v>225042463.62400001</v>
      </c>
      <c r="L18" s="77">
        <v>29757536.375999995</v>
      </c>
      <c r="M18" s="78">
        <v>0.83333333333333337</v>
      </c>
      <c r="N18" s="86" t="s">
        <v>18</v>
      </c>
      <c r="O18" s="87"/>
      <c r="P18" s="11"/>
      <c r="Q18" s="17"/>
      <c r="R18" s="22"/>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row>
    <row r="19" spans="1:86" s="1" customFormat="1" ht="60" customHeight="1" x14ac:dyDescent="0.25">
      <c r="A19" s="11"/>
      <c r="B19" s="11"/>
      <c r="C19" s="54" t="s">
        <v>36</v>
      </c>
      <c r="D19" s="67" t="s">
        <v>16</v>
      </c>
      <c r="E19" s="68" t="s">
        <v>101</v>
      </c>
      <c r="F19" s="68" t="s">
        <v>19</v>
      </c>
      <c r="G19" s="69">
        <v>4</v>
      </c>
      <c r="H19" s="70">
        <v>6297161.5</v>
      </c>
      <c r="I19" s="79">
        <v>5618927.8500000006</v>
      </c>
      <c r="J19" s="79">
        <v>499945.65</v>
      </c>
      <c r="K19" s="79">
        <v>6118873.5</v>
      </c>
      <c r="L19" s="79">
        <v>178288</v>
      </c>
      <c r="M19" s="72">
        <v>0.20250000000000001</v>
      </c>
      <c r="N19" s="84" t="s">
        <v>18</v>
      </c>
      <c r="O19" s="85"/>
      <c r="P19" s="11"/>
      <c r="Q19" s="17"/>
      <c r="R19" s="22"/>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row>
    <row r="20" spans="1:86" s="1" customFormat="1" ht="60" customHeight="1" x14ac:dyDescent="0.25">
      <c r="A20" s="11"/>
      <c r="B20" s="11"/>
      <c r="C20" s="52" t="s">
        <v>7</v>
      </c>
      <c r="D20" s="73" t="s">
        <v>8</v>
      </c>
      <c r="E20" s="74" t="s">
        <v>21</v>
      </c>
      <c r="F20" s="74" t="s">
        <v>19</v>
      </c>
      <c r="G20" s="75">
        <v>5</v>
      </c>
      <c r="H20" s="76">
        <v>162900000</v>
      </c>
      <c r="I20" s="77">
        <v>101386247.2</v>
      </c>
      <c r="J20" s="77">
        <v>36171893.799999997</v>
      </c>
      <c r="K20" s="77">
        <v>137558141</v>
      </c>
      <c r="L20" s="77">
        <v>25341859</v>
      </c>
      <c r="M20" s="78">
        <v>0.32500000000000001</v>
      </c>
      <c r="N20" s="87"/>
      <c r="O20" s="86" t="s">
        <v>18</v>
      </c>
      <c r="P20" s="11"/>
      <c r="Q20" s="17"/>
      <c r="R20" s="22"/>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row>
    <row r="21" spans="1:86" s="1" customFormat="1" ht="60" customHeight="1" x14ac:dyDescent="0.25">
      <c r="A21" s="11"/>
      <c r="B21" s="11"/>
      <c r="C21" s="50" t="s">
        <v>4</v>
      </c>
      <c r="D21" s="67" t="s">
        <v>4</v>
      </c>
      <c r="E21" s="68" t="s">
        <v>38</v>
      </c>
      <c r="F21" s="68" t="s">
        <v>19</v>
      </c>
      <c r="G21" s="69">
        <v>2</v>
      </c>
      <c r="H21" s="70">
        <v>1700000</v>
      </c>
      <c r="I21" s="79">
        <v>1699921.16</v>
      </c>
      <c r="J21" s="79">
        <v>0</v>
      </c>
      <c r="K21" s="79">
        <v>1699921.16</v>
      </c>
      <c r="L21" s="79">
        <v>78.840000000083819</v>
      </c>
      <c r="M21" s="72">
        <v>6.2717370705059103E-2</v>
      </c>
      <c r="N21" s="85"/>
      <c r="O21" s="84" t="s">
        <v>18</v>
      </c>
      <c r="P21" s="11"/>
      <c r="Q21" s="17"/>
      <c r="R21" s="22"/>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row>
    <row r="22" spans="1:86" s="1" customFormat="1" ht="60" customHeight="1" x14ac:dyDescent="0.25">
      <c r="A22" s="11"/>
      <c r="B22" s="11"/>
      <c r="C22" s="307" t="s">
        <v>0</v>
      </c>
      <c r="D22" s="73" t="s">
        <v>1</v>
      </c>
      <c r="E22" s="74" t="s">
        <v>39</v>
      </c>
      <c r="F22" s="74" t="s">
        <v>19</v>
      </c>
      <c r="G22" s="75">
        <v>2</v>
      </c>
      <c r="H22" s="76">
        <v>9022071.0000000019</v>
      </c>
      <c r="I22" s="77">
        <v>6850186.5599999987</v>
      </c>
      <c r="J22" s="77">
        <v>1771884.67</v>
      </c>
      <c r="K22" s="77">
        <v>8622071.2300000004</v>
      </c>
      <c r="L22" s="77">
        <v>399999.77000000142</v>
      </c>
      <c r="M22" s="78">
        <v>0.479060773480663</v>
      </c>
      <c r="N22" s="87"/>
      <c r="O22" s="86" t="s">
        <v>18</v>
      </c>
      <c r="P22" s="11"/>
      <c r="Q22" s="17"/>
      <c r="R22" s="22"/>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row>
    <row r="23" spans="1:86" s="1" customFormat="1" ht="60" customHeight="1" x14ac:dyDescent="0.25">
      <c r="A23" s="11"/>
      <c r="B23" s="11"/>
      <c r="C23" s="307"/>
      <c r="D23" s="73" t="s">
        <v>1</v>
      </c>
      <c r="E23" s="74" t="s">
        <v>20</v>
      </c>
      <c r="F23" s="74" t="s">
        <v>19</v>
      </c>
      <c r="G23" s="75">
        <v>2</v>
      </c>
      <c r="H23" s="76">
        <v>14892600</v>
      </c>
      <c r="I23" s="77">
        <v>7359800</v>
      </c>
      <c r="J23" s="77">
        <v>2239300</v>
      </c>
      <c r="K23" s="77">
        <v>9599100</v>
      </c>
      <c r="L23" s="77">
        <v>5293500</v>
      </c>
      <c r="M23" s="78">
        <v>0.745</v>
      </c>
      <c r="N23" s="86" t="s">
        <v>18</v>
      </c>
      <c r="O23" s="86" t="s">
        <v>18</v>
      </c>
      <c r="P23" s="11"/>
      <c r="Q23" s="17"/>
      <c r="R23" s="22"/>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row>
    <row r="24" spans="1:86" s="1" customFormat="1" ht="38.1" customHeight="1" x14ac:dyDescent="0.25">
      <c r="A24" s="11"/>
      <c r="B24" s="11"/>
      <c r="C24" s="265" t="s">
        <v>86</v>
      </c>
      <c r="D24" s="265"/>
      <c r="E24" s="265"/>
      <c r="F24" s="265"/>
      <c r="G24" s="98">
        <v>30</v>
      </c>
      <c r="H24" s="81">
        <v>520358257.77999997</v>
      </c>
      <c r="I24" s="81">
        <v>358749146.96400005</v>
      </c>
      <c r="J24" s="81">
        <v>78478898.920000002</v>
      </c>
      <c r="K24" s="81">
        <v>437228045.88400006</v>
      </c>
      <c r="L24" s="81">
        <v>83130211.895999998</v>
      </c>
      <c r="M24" s="82">
        <v>0.38475802454073288</v>
      </c>
      <c r="N24" s="82"/>
      <c r="O24" s="82"/>
      <c r="P24" s="11"/>
      <c r="Q24" s="96"/>
      <c r="R24" s="10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row>
    <row r="25" spans="1:86" s="11" customFormat="1" ht="9.9499999999999993" customHeight="1" x14ac:dyDescent="0.25">
      <c r="C25" s="110"/>
      <c r="D25" s="110"/>
      <c r="E25" s="110"/>
      <c r="F25" s="110"/>
      <c r="G25" s="110"/>
      <c r="H25" s="111"/>
      <c r="I25" s="111"/>
      <c r="J25" s="111"/>
      <c r="K25" s="111"/>
      <c r="L25" s="111"/>
      <c r="M25" s="112"/>
      <c r="N25" s="112"/>
      <c r="O25" s="112"/>
      <c r="Q25" s="96"/>
      <c r="R25" s="113"/>
    </row>
    <row r="26" spans="1:86" ht="21" x14ac:dyDescent="0.35">
      <c r="A26" s="5"/>
      <c r="B26" s="5"/>
      <c r="C26" s="83" t="s">
        <v>88</v>
      </c>
      <c r="D26" s="5"/>
      <c r="E26" s="5"/>
      <c r="F26" s="5"/>
      <c r="G26" s="5"/>
      <c r="H26" s="5"/>
      <c r="I26" s="5"/>
      <c r="J26" s="5"/>
      <c r="K26" s="5"/>
      <c r="L26" s="5"/>
      <c r="M26" s="12"/>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row>
    <row r="27" spans="1:86" ht="9.9499999999999993" customHeight="1" x14ac:dyDescent="0.25">
      <c r="A27" s="5"/>
      <c r="B27" s="5"/>
      <c r="C27" s="5"/>
      <c r="D27" s="5"/>
      <c r="E27" s="5"/>
      <c r="F27" s="5"/>
      <c r="G27" s="5"/>
      <c r="H27" s="5"/>
      <c r="I27" s="10"/>
      <c r="J27" s="5"/>
      <c r="K27" s="5"/>
      <c r="L27" s="5"/>
      <c r="M27" s="12"/>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row>
    <row r="28" spans="1:86" ht="13.15" customHeight="1" x14ac:dyDescent="0.25">
      <c r="A28" s="5"/>
      <c r="B28" s="5"/>
      <c r="C28" s="5"/>
      <c r="D28" s="18"/>
      <c r="E28" s="5"/>
      <c r="F28" s="19"/>
      <c r="G28" s="5"/>
      <c r="H28" s="20"/>
      <c r="I28" s="10"/>
      <c r="J28" s="13"/>
      <c r="K28" s="14"/>
      <c r="L28" s="5"/>
      <c r="M28" s="12"/>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row>
    <row r="29" spans="1:86" ht="60" customHeight="1" x14ac:dyDescent="0.25">
      <c r="A29" s="5"/>
      <c r="B29" s="5"/>
      <c r="C29" s="92" t="s">
        <v>247</v>
      </c>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row>
    <row r="30" spans="1:86" ht="63.75" customHeight="1" x14ac:dyDescent="0.25">
      <c r="A30" s="5"/>
      <c r="B30" s="5"/>
      <c r="C30" s="226" t="s">
        <v>32</v>
      </c>
      <c r="D30" s="226" t="s">
        <v>15</v>
      </c>
      <c r="E30" s="226" t="s">
        <v>31</v>
      </c>
      <c r="F30" s="267" t="s">
        <v>143</v>
      </c>
      <c r="G30" s="267"/>
      <c r="H30" s="226" t="s">
        <v>30</v>
      </c>
      <c r="I30" s="267" t="s">
        <v>144</v>
      </c>
      <c r="J30" s="267"/>
      <c r="K30" s="267" t="s">
        <v>145</v>
      </c>
      <c r="L30" s="267"/>
      <c r="M30" s="226" t="s">
        <v>146</v>
      </c>
      <c r="N30" s="267" t="s">
        <v>454</v>
      </c>
      <c r="O30" s="267"/>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row>
    <row r="31" spans="1:86" ht="130.15" customHeight="1" x14ac:dyDescent="0.25">
      <c r="A31" s="5"/>
      <c r="B31" s="5"/>
      <c r="C31" s="266" t="s">
        <v>9</v>
      </c>
      <c r="D31" s="211" t="s">
        <v>10</v>
      </c>
      <c r="E31" s="227" t="s">
        <v>147</v>
      </c>
      <c r="F31" s="286" t="s">
        <v>477</v>
      </c>
      <c r="G31" s="286"/>
      <c r="H31" s="241" t="s">
        <v>19</v>
      </c>
      <c r="I31" s="304" t="s">
        <v>476</v>
      </c>
      <c r="J31" s="305"/>
      <c r="K31" s="269" t="s">
        <v>462</v>
      </c>
      <c r="L31" s="269"/>
      <c r="M31" s="227" t="s">
        <v>148</v>
      </c>
      <c r="N31" s="293"/>
      <c r="O31" s="293"/>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row>
    <row r="32" spans="1:86" ht="130.15" customHeight="1" x14ac:dyDescent="0.25">
      <c r="A32" s="5"/>
      <c r="B32" s="5"/>
      <c r="C32" s="266"/>
      <c r="D32" s="213" t="s">
        <v>10</v>
      </c>
      <c r="E32" s="229" t="s">
        <v>147</v>
      </c>
      <c r="F32" s="285" t="s">
        <v>463</v>
      </c>
      <c r="G32" s="285"/>
      <c r="H32" s="240" t="s">
        <v>19</v>
      </c>
      <c r="I32" s="274" t="s">
        <v>478</v>
      </c>
      <c r="J32" s="274"/>
      <c r="K32" s="274" t="s">
        <v>368</v>
      </c>
      <c r="L32" s="274"/>
      <c r="M32" s="229" t="s">
        <v>164</v>
      </c>
      <c r="N32" s="306"/>
      <c r="O32" s="306"/>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row>
    <row r="33" spans="1:86" ht="130.15" customHeight="1" x14ac:dyDescent="0.25">
      <c r="A33" s="5"/>
      <c r="B33" s="5"/>
      <c r="C33" s="266"/>
      <c r="D33" s="211" t="s">
        <v>10</v>
      </c>
      <c r="E33" s="227" t="s">
        <v>147</v>
      </c>
      <c r="F33" s="286" t="s">
        <v>465</v>
      </c>
      <c r="G33" s="286"/>
      <c r="H33" s="241" t="s">
        <v>19</v>
      </c>
      <c r="I33" s="269" t="s">
        <v>464</v>
      </c>
      <c r="J33" s="292"/>
      <c r="K33" s="269" t="s">
        <v>466</v>
      </c>
      <c r="L33" s="269"/>
      <c r="M33" s="227" t="s">
        <v>164</v>
      </c>
      <c r="N33" s="293"/>
      <c r="O33" s="293"/>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row>
    <row r="34" spans="1:86" ht="130.15" customHeight="1" x14ac:dyDescent="0.25">
      <c r="A34" s="5"/>
      <c r="B34" s="5"/>
      <c r="C34" s="266"/>
      <c r="D34" s="213" t="s">
        <v>10</v>
      </c>
      <c r="E34" s="229" t="s">
        <v>308</v>
      </c>
      <c r="F34" s="273" t="s">
        <v>468</v>
      </c>
      <c r="G34" s="273"/>
      <c r="H34" s="240" t="s">
        <v>19</v>
      </c>
      <c r="I34" s="274" t="s">
        <v>503</v>
      </c>
      <c r="J34" s="274"/>
      <c r="K34" s="274" t="s">
        <v>369</v>
      </c>
      <c r="L34" s="274"/>
      <c r="M34" s="229" t="s">
        <v>148</v>
      </c>
      <c r="N34" s="306"/>
      <c r="O34" s="306"/>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row>
    <row r="35" spans="1:86" ht="130.15" customHeight="1" x14ac:dyDescent="0.25">
      <c r="A35" s="5"/>
      <c r="B35" s="5"/>
      <c r="C35" s="266"/>
      <c r="D35" s="211" t="s">
        <v>10</v>
      </c>
      <c r="E35" s="227" t="s">
        <v>308</v>
      </c>
      <c r="F35" s="268" t="s">
        <v>469</v>
      </c>
      <c r="G35" s="268"/>
      <c r="H35" s="241" t="s">
        <v>19</v>
      </c>
      <c r="I35" s="269" t="s">
        <v>504</v>
      </c>
      <c r="J35" s="269"/>
      <c r="K35" s="269" t="s">
        <v>263</v>
      </c>
      <c r="L35" s="269"/>
      <c r="M35" s="227" t="s">
        <v>148</v>
      </c>
      <c r="N35" s="293"/>
      <c r="O35" s="293"/>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row>
    <row r="36" spans="1:86" ht="130.15" customHeight="1" x14ac:dyDescent="0.25">
      <c r="A36" s="5"/>
      <c r="B36" s="5"/>
      <c r="C36" s="266"/>
      <c r="D36" s="213" t="s">
        <v>10</v>
      </c>
      <c r="E36" s="229" t="s">
        <v>308</v>
      </c>
      <c r="F36" s="273" t="s">
        <v>467</v>
      </c>
      <c r="G36" s="273"/>
      <c r="H36" s="240" t="s">
        <v>19</v>
      </c>
      <c r="I36" s="274" t="s">
        <v>479</v>
      </c>
      <c r="J36" s="294"/>
      <c r="K36" s="274" t="s">
        <v>481</v>
      </c>
      <c r="L36" s="274"/>
      <c r="M36" s="229" t="s">
        <v>148</v>
      </c>
      <c r="N36" s="306"/>
      <c r="O36" s="306"/>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row>
    <row r="37" spans="1:86" ht="130.15" customHeight="1" x14ac:dyDescent="0.25">
      <c r="A37" s="5"/>
      <c r="B37" s="5"/>
      <c r="C37" s="266"/>
      <c r="D37" s="211" t="s">
        <v>10</v>
      </c>
      <c r="E37" s="227" t="s">
        <v>308</v>
      </c>
      <c r="F37" s="268" t="s">
        <v>470</v>
      </c>
      <c r="G37" s="268"/>
      <c r="H37" s="241" t="s">
        <v>19</v>
      </c>
      <c r="I37" s="269" t="s">
        <v>480</v>
      </c>
      <c r="J37" s="292"/>
      <c r="K37" s="269" t="s">
        <v>482</v>
      </c>
      <c r="L37" s="269"/>
      <c r="M37" s="227" t="s">
        <v>148</v>
      </c>
      <c r="N37" s="293"/>
      <c r="O37" s="293"/>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row>
    <row r="38" spans="1:86" ht="130.15" customHeight="1" x14ac:dyDescent="0.25">
      <c r="A38" s="249"/>
      <c r="B38" s="249"/>
      <c r="C38" s="266"/>
      <c r="D38" s="213" t="s">
        <v>10</v>
      </c>
      <c r="E38" s="247" t="s">
        <v>308</v>
      </c>
      <c r="F38" s="273" t="s">
        <v>471</v>
      </c>
      <c r="G38" s="273"/>
      <c r="H38" s="240" t="s">
        <v>19</v>
      </c>
      <c r="I38" s="274" t="s">
        <v>507</v>
      </c>
      <c r="J38" s="294"/>
      <c r="K38" s="274" t="s">
        <v>472</v>
      </c>
      <c r="L38" s="274"/>
      <c r="M38" s="247" t="s">
        <v>148</v>
      </c>
      <c r="N38" s="306"/>
      <c r="O38" s="306"/>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49"/>
      <c r="BC38" s="249"/>
      <c r="BD38" s="249"/>
      <c r="BE38" s="249"/>
      <c r="BF38" s="249"/>
      <c r="BG38" s="249"/>
      <c r="BH38" s="249"/>
      <c r="BI38" s="249"/>
      <c r="BJ38" s="249"/>
      <c r="BK38" s="249"/>
      <c r="BL38" s="249"/>
      <c r="BM38" s="249"/>
      <c r="BN38" s="249"/>
      <c r="BO38" s="249"/>
      <c r="BP38" s="249"/>
      <c r="BQ38" s="249"/>
      <c r="BR38" s="249"/>
      <c r="BS38" s="249"/>
      <c r="BT38" s="249"/>
      <c r="BU38" s="249"/>
      <c r="BV38" s="249"/>
      <c r="BW38" s="249"/>
      <c r="BX38" s="249"/>
      <c r="BY38" s="249"/>
      <c r="BZ38" s="249"/>
      <c r="CA38" s="249"/>
      <c r="CB38" s="249"/>
      <c r="CC38" s="249"/>
      <c r="CD38" s="249"/>
      <c r="CE38" s="249"/>
      <c r="CF38" s="249"/>
      <c r="CG38" s="249"/>
      <c r="CH38" s="249"/>
    </row>
    <row r="39" spans="1:86" ht="130.15" customHeight="1" x14ac:dyDescent="0.25">
      <c r="A39" s="5"/>
      <c r="B39" s="5"/>
      <c r="C39" s="266"/>
      <c r="D39" s="211" t="s">
        <v>10</v>
      </c>
      <c r="E39" s="246" t="s">
        <v>308</v>
      </c>
      <c r="F39" s="268" t="s">
        <v>473</v>
      </c>
      <c r="G39" s="268"/>
      <c r="H39" s="241" t="s">
        <v>19</v>
      </c>
      <c r="I39" s="269" t="s">
        <v>506</v>
      </c>
      <c r="J39" s="292"/>
      <c r="K39" s="269" t="s">
        <v>474</v>
      </c>
      <c r="L39" s="269"/>
      <c r="M39" s="246" t="s">
        <v>148</v>
      </c>
      <c r="N39" s="293"/>
      <c r="O39" s="293"/>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row>
    <row r="40" spans="1:86" ht="130.15" customHeight="1" x14ac:dyDescent="0.25">
      <c r="A40" s="5"/>
      <c r="B40" s="5"/>
      <c r="C40" s="266"/>
      <c r="D40" s="213" t="s">
        <v>10</v>
      </c>
      <c r="E40" s="247" t="s">
        <v>173</v>
      </c>
      <c r="F40" s="273" t="s">
        <v>475</v>
      </c>
      <c r="G40" s="273"/>
      <c r="H40" s="240" t="s">
        <v>19</v>
      </c>
      <c r="I40" s="274" t="s">
        <v>505</v>
      </c>
      <c r="J40" s="294"/>
      <c r="K40" s="274" t="s">
        <v>264</v>
      </c>
      <c r="L40" s="274"/>
      <c r="M40" s="247" t="s">
        <v>164</v>
      </c>
      <c r="N40" s="306"/>
      <c r="O40" s="306"/>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row>
    <row r="41" spans="1:86" ht="160.15" customHeight="1" x14ac:dyDescent="0.25">
      <c r="A41" s="5"/>
      <c r="B41" s="5"/>
      <c r="C41" s="288" t="s">
        <v>13</v>
      </c>
      <c r="D41" s="211" t="s">
        <v>14</v>
      </c>
      <c r="E41" s="245" t="s">
        <v>192</v>
      </c>
      <c r="F41" s="302" t="s">
        <v>483</v>
      </c>
      <c r="G41" s="302"/>
      <c r="H41" s="241" t="s">
        <v>19</v>
      </c>
      <c r="I41" s="269" t="s">
        <v>265</v>
      </c>
      <c r="J41" s="292"/>
      <c r="K41" s="269" t="s">
        <v>370</v>
      </c>
      <c r="L41" s="269"/>
      <c r="M41" s="245" t="s">
        <v>149</v>
      </c>
      <c r="N41" s="293"/>
      <c r="O41" s="293"/>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row>
    <row r="42" spans="1:86" ht="160.15" customHeight="1" x14ac:dyDescent="0.25">
      <c r="A42" s="5"/>
      <c r="B42" s="5"/>
      <c r="C42" s="288"/>
      <c r="D42" s="213" t="s">
        <v>14</v>
      </c>
      <c r="E42" s="244" t="s">
        <v>192</v>
      </c>
      <c r="F42" s="308" t="s">
        <v>345</v>
      </c>
      <c r="G42" s="308"/>
      <c r="H42" s="240" t="s">
        <v>19</v>
      </c>
      <c r="I42" s="274" t="s">
        <v>266</v>
      </c>
      <c r="J42" s="294"/>
      <c r="K42" s="274" t="s">
        <v>371</v>
      </c>
      <c r="L42" s="274"/>
      <c r="M42" s="244" t="s">
        <v>164</v>
      </c>
      <c r="N42" s="306"/>
      <c r="O42" s="306"/>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row>
    <row r="43" spans="1:86" ht="102.75" customHeight="1" x14ac:dyDescent="0.25">
      <c r="A43" s="5"/>
      <c r="B43" s="5"/>
      <c r="C43" s="288"/>
      <c r="D43" s="211" t="s">
        <v>14</v>
      </c>
      <c r="E43" s="245" t="s">
        <v>192</v>
      </c>
      <c r="F43" s="302" t="s">
        <v>373</v>
      </c>
      <c r="G43" s="302"/>
      <c r="H43" s="241" t="s">
        <v>19</v>
      </c>
      <c r="I43" s="269" t="s">
        <v>267</v>
      </c>
      <c r="J43" s="292"/>
      <c r="K43" s="269" t="s">
        <v>372</v>
      </c>
      <c r="L43" s="269"/>
      <c r="M43" s="245" t="s">
        <v>164</v>
      </c>
      <c r="N43" s="293"/>
      <c r="O43" s="293"/>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row>
    <row r="44" spans="1:86" ht="160.15" customHeight="1" x14ac:dyDescent="0.25">
      <c r="A44" s="5"/>
      <c r="B44" s="5"/>
      <c r="C44" s="288"/>
      <c r="D44" s="213" t="s">
        <v>14</v>
      </c>
      <c r="E44" s="244" t="s">
        <v>192</v>
      </c>
      <c r="F44" s="308" t="s">
        <v>374</v>
      </c>
      <c r="G44" s="308"/>
      <c r="H44" s="251" t="s">
        <v>26</v>
      </c>
      <c r="I44" s="274" t="s">
        <v>268</v>
      </c>
      <c r="J44" s="294"/>
      <c r="K44" s="274" t="s">
        <v>377</v>
      </c>
      <c r="L44" s="274"/>
      <c r="M44" s="244" t="s">
        <v>149</v>
      </c>
      <c r="N44" s="306"/>
      <c r="O44" s="306"/>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row>
    <row r="45" spans="1:86" ht="141.75" customHeight="1" x14ac:dyDescent="0.25">
      <c r="A45" s="5"/>
      <c r="B45" s="5"/>
      <c r="C45" s="288"/>
      <c r="D45" s="211" t="s">
        <v>14</v>
      </c>
      <c r="E45" s="246" t="s">
        <v>194</v>
      </c>
      <c r="F45" s="302" t="s">
        <v>484</v>
      </c>
      <c r="G45" s="302"/>
      <c r="H45" s="245" t="s">
        <v>26</v>
      </c>
      <c r="I45" s="269" t="s">
        <v>269</v>
      </c>
      <c r="J45" s="292"/>
      <c r="K45" s="269" t="s">
        <v>379</v>
      </c>
      <c r="L45" s="269"/>
      <c r="M45" s="245" t="s">
        <v>149</v>
      </c>
      <c r="N45" s="293"/>
      <c r="O45" s="293"/>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row>
    <row r="46" spans="1:86" ht="135" customHeight="1" x14ac:dyDescent="0.25">
      <c r="A46" s="5"/>
      <c r="B46" s="5"/>
      <c r="C46" s="288"/>
      <c r="D46" s="213" t="s">
        <v>14</v>
      </c>
      <c r="E46" s="247" t="s">
        <v>194</v>
      </c>
      <c r="F46" s="308" t="s">
        <v>486</v>
      </c>
      <c r="G46" s="308"/>
      <c r="H46" s="248" t="s">
        <v>26</v>
      </c>
      <c r="I46" s="274" t="s">
        <v>270</v>
      </c>
      <c r="J46" s="294"/>
      <c r="K46" s="274" t="s">
        <v>378</v>
      </c>
      <c r="L46" s="274"/>
      <c r="M46" s="244" t="s">
        <v>149</v>
      </c>
      <c r="N46" s="306"/>
      <c r="O46" s="306"/>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row>
    <row r="47" spans="1:86" ht="131.25" customHeight="1" x14ac:dyDescent="0.25">
      <c r="A47" s="5"/>
      <c r="B47" s="5"/>
      <c r="C47" s="303" t="s">
        <v>36</v>
      </c>
      <c r="D47" s="211" t="s">
        <v>16</v>
      </c>
      <c r="E47" s="227" t="s">
        <v>257</v>
      </c>
      <c r="F47" s="268" t="s">
        <v>375</v>
      </c>
      <c r="G47" s="268"/>
      <c r="H47" s="227" t="s">
        <v>19</v>
      </c>
      <c r="I47" s="269" t="s">
        <v>380</v>
      </c>
      <c r="J47" s="269"/>
      <c r="K47" s="269" t="s">
        <v>485</v>
      </c>
      <c r="L47" s="269"/>
      <c r="M47" s="227" t="s">
        <v>148</v>
      </c>
      <c r="N47" s="293"/>
      <c r="O47" s="293"/>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row>
    <row r="48" spans="1:86" ht="160.15" customHeight="1" x14ac:dyDescent="0.25">
      <c r="A48" s="5"/>
      <c r="B48" s="5"/>
      <c r="C48" s="303"/>
      <c r="D48" s="213" t="s">
        <v>16</v>
      </c>
      <c r="E48" s="229" t="s">
        <v>271</v>
      </c>
      <c r="F48" s="273" t="s">
        <v>381</v>
      </c>
      <c r="G48" s="273"/>
      <c r="H48" s="229" t="s">
        <v>19</v>
      </c>
      <c r="I48" s="274" t="s">
        <v>380</v>
      </c>
      <c r="J48" s="274"/>
      <c r="K48" s="274" t="s">
        <v>383</v>
      </c>
      <c r="L48" s="274"/>
      <c r="M48" s="229" t="s">
        <v>164</v>
      </c>
      <c r="N48" s="306"/>
      <c r="O48" s="306"/>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row>
    <row r="49" spans="1:86" ht="136.5" customHeight="1" x14ac:dyDescent="0.25">
      <c r="A49" s="5"/>
      <c r="B49" s="5"/>
      <c r="C49" s="303"/>
      <c r="D49" s="211" t="s">
        <v>16</v>
      </c>
      <c r="E49" s="227" t="s">
        <v>271</v>
      </c>
      <c r="F49" s="268" t="s">
        <v>382</v>
      </c>
      <c r="G49" s="268"/>
      <c r="H49" s="227" t="s">
        <v>19</v>
      </c>
      <c r="I49" s="269" t="s">
        <v>384</v>
      </c>
      <c r="J49" s="269"/>
      <c r="K49" s="269" t="s">
        <v>385</v>
      </c>
      <c r="L49" s="269"/>
      <c r="M49" s="227" t="s">
        <v>164</v>
      </c>
      <c r="N49" s="293"/>
      <c r="O49" s="293"/>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row>
    <row r="50" spans="1:86" ht="132" customHeight="1" x14ac:dyDescent="0.25">
      <c r="A50" s="5"/>
      <c r="B50" s="5"/>
      <c r="C50" s="303"/>
      <c r="D50" s="213" t="s">
        <v>16</v>
      </c>
      <c r="E50" s="229" t="s">
        <v>272</v>
      </c>
      <c r="F50" s="273" t="s">
        <v>376</v>
      </c>
      <c r="G50" s="273"/>
      <c r="H50" s="229" t="s">
        <v>19</v>
      </c>
      <c r="I50" s="274" t="s">
        <v>387</v>
      </c>
      <c r="J50" s="274"/>
      <c r="K50" s="274" t="s">
        <v>386</v>
      </c>
      <c r="L50" s="274"/>
      <c r="M50" s="229" t="s">
        <v>148</v>
      </c>
      <c r="N50" s="306"/>
      <c r="O50" s="306"/>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row>
    <row r="51" spans="1:86" ht="130.15" customHeight="1" x14ac:dyDescent="0.25">
      <c r="A51" s="5"/>
      <c r="B51" s="5"/>
      <c r="C51" s="282" t="s">
        <v>7</v>
      </c>
      <c r="D51" s="211" t="s">
        <v>8</v>
      </c>
      <c r="E51" s="228" t="s">
        <v>21</v>
      </c>
      <c r="F51" s="268" t="s">
        <v>495</v>
      </c>
      <c r="G51" s="268"/>
      <c r="H51" s="227" t="s">
        <v>19</v>
      </c>
      <c r="I51" s="292"/>
      <c r="J51" s="292"/>
      <c r="K51" s="269" t="s">
        <v>388</v>
      </c>
      <c r="L51" s="269"/>
      <c r="M51" s="227" t="s">
        <v>164</v>
      </c>
      <c r="N51" s="293"/>
      <c r="O51" s="293"/>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row>
    <row r="52" spans="1:86" ht="130.15" customHeight="1" x14ac:dyDescent="0.25">
      <c r="A52" s="5"/>
      <c r="B52" s="5"/>
      <c r="C52" s="282"/>
      <c r="D52" s="213" t="s">
        <v>8</v>
      </c>
      <c r="E52" s="230" t="s">
        <v>21</v>
      </c>
      <c r="F52" s="273" t="s">
        <v>487</v>
      </c>
      <c r="G52" s="273"/>
      <c r="H52" s="229" t="s">
        <v>19</v>
      </c>
      <c r="I52" s="294"/>
      <c r="J52" s="294"/>
      <c r="K52" s="274" t="s">
        <v>389</v>
      </c>
      <c r="L52" s="274"/>
      <c r="M52" s="229" t="s">
        <v>164</v>
      </c>
      <c r="N52" s="306"/>
      <c r="O52" s="306"/>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row>
    <row r="53" spans="1:86" ht="130.15" customHeight="1" x14ac:dyDescent="0.25">
      <c r="A53" s="5"/>
      <c r="B53" s="5"/>
      <c r="C53" s="282"/>
      <c r="D53" s="211" t="s">
        <v>8</v>
      </c>
      <c r="E53" s="228" t="s">
        <v>21</v>
      </c>
      <c r="F53" s="268" t="s">
        <v>488</v>
      </c>
      <c r="G53" s="268"/>
      <c r="H53" s="227" t="s">
        <v>19</v>
      </c>
      <c r="I53" s="292"/>
      <c r="J53" s="292"/>
      <c r="K53" s="269" t="s">
        <v>390</v>
      </c>
      <c r="L53" s="269"/>
      <c r="M53" s="227" t="s">
        <v>164</v>
      </c>
      <c r="N53" s="293"/>
      <c r="O53" s="293"/>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row>
    <row r="54" spans="1:86" ht="130.15" customHeight="1" x14ac:dyDescent="0.25">
      <c r="A54" s="5"/>
      <c r="B54" s="5"/>
      <c r="C54" s="282"/>
      <c r="D54" s="213" t="s">
        <v>8</v>
      </c>
      <c r="E54" s="230" t="s">
        <v>21</v>
      </c>
      <c r="F54" s="273" t="s">
        <v>489</v>
      </c>
      <c r="G54" s="273"/>
      <c r="H54" s="229" t="s">
        <v>19</v>
      </c>
      <c r="I54" s="294"/>
      <c r="J54" s="294"/>
      <c r="K54" s="274" t="s">
        <v>391</v>
      </c>
      <c r="L54" s="274"/>
      <c r="M54" s="229" t="s">
        <v>164</v>
      </c>
      <c r="N54" s="306"/>
      <c r="O54" s="306"/>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row>
    <row r="55" spans="1:86" ht="130.15" customHeight="1" x14ac:dyDescent="0.25">
      <c r="A55" s="5"/>
      <c r="B55" s="5"/>
      <c r="C55" s="282"/>
      <c r="D55" s="211" t="s">
        <v>8</v>
      </c>
      <c r="E55" s="228" t="s">
        <v>21</v>
      </c>
      <c r="F55" s="268" t="s">
        <v>490</v>
      </c>
      <c r="G55" s="268"/>
      <c r="H55" s="227" t="s">
        <v>19</v>
      </c>
      <c r="I55" s="292"/>
      <c r="J55" s="292"/>
      <c r="K55" s="269" t="s">
        <v>392</v>
      </c>
      <c r="L55" s="269"/>
      <c r="M55" s="227" t="s">
        <v>164</v>
      </c>
      <c r="N55" s="293"/>
      <c r="O55" s="293"/>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row>
    <row r="56" spans="1:86" ht="130.15" customHeight="1" x14ac:dyDescent="0.25">
      <c r="A56" s="5"/>
      <c r="B56" s="5"/>
      <c r="C56" s="301" t="s">
        <v>4</v>
      </c>
      <c r="D56" s="213" t="s">
        <v>38</v>
      </c>
      <c r="E56" s="229" t="s">
        <v>273</v>
      </c>
      <c r="F56" s="273" t="s">
        <v>492</v>
      </c>
      <c r="G56" s="273"/>
      <c r="H56" s="229" t="s">
        <v>19</v>
      </c>
      <c r="I56" s="294"/>
      <c r="J56" s="294"/>
      <c r="K56" s="280" t="s">
        <v>274</v>
      </c>
      <c r="L56" s="280"/>
      <c r="M56" s="229" t="s">
        <v>275</v>
      </c>
      <c r="N56" s="306"/>
      <c r="O56" s="306"/>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row>
    <row r="57" spans="1:86" ht="130.15" customHeight="1" x14ac:dyDescent="0.25">
      <c r="A57" s="5"/>
      <c r="B57" s="5"/>
      <c r="C57" s="301"/>
      <c r="D57" s="211" t="s">
        <v>38</v>
      </c>
      <c r="E57" s="227" t="s">
        <v>276</v>
      </c>
      <c r="F57" s="268" t="s">
        <v>493</v>
      </c>
      <c r="G57" s="268"/>
      <c r="H57" s="227" t="s">
        <v>19</v>
      </c>
      <c r="I57" s="292"/>
      <c r="J57" s="292"/>
      <c r="K57" s="283" t="s">
        <v>393</v>
      </c>
      <c r="L57" s="283"/>
      <c r="M57" s="227" t="s">
        <v>275</v>
      </c>
      <c r="N57" s="293"/>
      <c r="O57" s="293"/>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row>
    <row r="58" spans="1:86" ht="130.15" customHeight="1" x14ac:dyDescent="0.25">
      <c r="A58" s="5"/>
      <c r="B58" s="5"/>
      <c r="C58" s="289" t="s">
        <v>0</v>
      </c>
      <c r="D58" s="213" t="s">
        <v>231</v>
      </c>
      <c r="E58" s="229" t="s">
        <v>188</v>
      </c>
      <c r="F58" s="273" t="s">
        <v>494</v>
      </c>
      <c r="G58" s="273"/>
      <c r="H58" s="229" t="s">
        <v>19</v>
      </c>
      <c r="I58" s="275" t="s">
        <v>236</v>
      </c>
      <c r="J58" s="275"/>
      <c r="K58" s="274" t="s">
        <v>394</v>
      </c>
      <c r="L58" s="274"/>
      <c r="M58" s="230" t="s">
        <v>164</v>
      </c>
      <c r="N58" s="306"/>
      <c r="O58" s="306"/>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row>
    <row r="59" spans="1:86" ht="130.15" customHeight="1" x14ac:dyDescent="0.25">
      <c r="A59" s="5"/>
      <c r="B59" s="5"/>
      <c r="C59" s="289"/>
      <c r="D59" s="211" t="s">
        <v>231</v>
      </c>
      <c r="E59" s="227" t="s">
        <v>188</v>
      </c>
      <c r="F59" s="286" t="s">
        <v>491</v>
      </c>
      <c r="G59" s="286"/>
      <c r="H59" s="227" t="s">
        <v>19</v>
      </c>
      <c r="I59" s="270" t="s">
        <v>236</v>
      </c>
      <c r="J59" s="270"/>
      <c r="K59" s="269" t="s">
        <v>395</v>
      </c>
      <c r="L59" s="269"/>
      <c r="M59" s="228" t="s">
        <v>164</v>
      </c>
      <c r="N59" s="293"/>
      <c r="O59" s="293"/>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row>
    <row r="60" spans="1:86" ht="130.15" customHeight="1" x14ac:dyDescent="0.25">
      <c r="A60" s="5"/>
      <c r="B60" s="5"/>
      <c r="C60" s="289"/>
      <c r="D60" s="213" t="s">
        <v>231</v>
      </c>
      <c r="E60" s="229" t="s">
        <v>261</v>
      </c>
      <c r="F60" s="273" t="s">
        <v>396</v>
      </c>
      <c r="G60" s="273"/>
      <c r="H60" s="229" t="s">
        <v>19</v>
      </c>
      <c r="I60" s="281"/>
      <c r="J60" s="281"/>
      <c r="K60" s="281" t="s">
        <v>277</v>
      </c>
      <c r="L60" s="281"/>
      <c r="M60" s="230" t="s">
        <v>164</v>
      </c>
      <c r="N60" s="306"/>
      <c r="O60" s="306"/>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row>
    <row r="61" spans="1:86" ht="130.15" customHeight="1" x14ac:dyDescent="0.25">
      <c r="A61" s="5"/>
      <c r="B61" s="5"/>
      <c r="C61" s="289"/>
      <c r="D61" s="211" t="s">
        <v>231</v>
      </c>
      <c r="E61" s="227" t="s">
        <v>278</v>
      </c>
      <c r="F61" s="268" t="s">
        <v>397</v>
      </c>
      <c r="G61" s="268"/>
      <c r="H61" s="227" t="s">
        <v>19</v>
      </c>
      <c r="I61" s="270"/>
      <c r="J61" s="270"/>
      <c r="K61" s="270" t="s">
        <v>398</v>
      </c>
      <c r="L61" s="270"/>
      <c r="M61" s="228" t="s">
        <v>275</v>
      </c>
      <c r="N61" s="293"/>
      <c r="O61" s="293"/>
      <c r="P61" s="242"/>
      <c r="Q61" s="242"/>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row>
    <row r="62" spans="1:86" x14ac:dyDescent="0.25">
      <c r="A62" s="5"/>
      <c r="B62" s="5"/>
      <c r="C62" s="5"/>
      <c r="D62" s="5"/>
      <c r="E62" s="5"/>
      <c r="F62" s="5"/>
      <c r="G62" s="5"/>
      <c r="H62" s="5"/>
      <c r="I62" s="5"/>
      <c r="J62" s="5"/>
      <c r="K62" s="5"/>
      <c r="L62" s="5"/>
      <c r="M62" s="5"/>
      <c r="N62" s="5"/>
      <c r="O62" s="5"/>
      <c r="P62" s="242"/>
      <c r="Q62" s="242"/>
      <c r="R62" s="5"/>
      <c r="S62" s="5"/>
      <c r="T62" s="5"/>
      <c r="U62" s="5"/>
      <c r="V62" s="5"/>
      <c r="W62" s="5"/>
      <c r="X62" s="5"/>
      <c r="Y62" s="5"/>
      <c r="Z62" s="5"/>
      <c r="AA62" s="5"/>
      <c r="AB62" s="5"/>
      <c r="AC62" s="5"/>
      <c r="AD62" s="5"/>
      <c r="AE62" s="5"/>
      <c r="AF62" s="5"/>
      <c r="AG62" s="5"/>
      <c r="AH62" s="5"/>
      <c r="AI62" s="5"/>
      <c r="AJ62" s="5"/>
      <c r="AK62" s="5"/>
      <c r="AL62" s="5"/>
      <c r="AM62" s="5"/>
      <c r="AN62" s="5"/>
      <c r="AO62" s="5"/>
      <c r="AP62" s="5"/>
    </row>
    <row r="63" spans="1:86" x14ac:dyDescent="0.25">
      <c r="A63" s="5"/>
      <c r="B63" s="5"/>
      <c r="C63" s="5"/>
      <c r="D63" s="5"/>
      <c r="E63" s="5"/>
      <c r="F63" s="5"/>
      <c r="G63" s="5"/>
      <c r="H63" s="5"/>
      <c r="I63" s="5"/>
      <c r="J63" s="5"/>
      <c r="K63" s="5"/>
      <c r="L63" s="5"/>
      <c r="M63" s="5"/>
      <c r="N63" s="5"/>
      <c r="O63" s="5"/>
      <c r="P63" s="242"/>
      <c r="Q63" s="242"/>
      <c r="R63" s="5"/>
      <c r="S63" s="5"/>
      <c r="T63" s="5"/>
      <c r="U63" s="5"/>
      <c r="V63" s="5"/>
      <c r="W63" s="5"/>
      <c r="X63" s="5"/>
      <c r="Y63" s="5"/>
      <c r="Z63" s="5"/>
      <c r="AA63" s="5"/>
      <c r="AB63" s="5"/>
      <c r="AC63" s="5"/>
      <c r="AD63" s="5"/>
      <c r="AE63" s="5"/>
      <c r="AF63" s="5"/>
      <c r="AG63" s="5"/>
      <c r="AH63" s="5"/>
      <c r="AI63" s="5"/>
      <c r="AJ63" s="5"/>
      <c r="AK63" s="5"/>
      <c r="AL63" s="5"/>
      <c r="AM63" s="5"/>
      <c r="AN63" s="5"/>
      <c r="AO63" s="5"/>
      <c r="AP63" s="5"/>
    </row>
    <row r="64" spans="1:86" x14ac:dyDescent="0.25">
      <c r="A64" s="5"/>
      <c r="B64" s="5"/>
      <c r="C64" s="5"/>
      <c r="D64" s="5"/>
      <c r="E64" s="5"/>
      <c r="F64" s="5"/>
      <c r="G64" s="5"/>
      <c r="H64" s="5"/>
      <c r="I64" s="5"/>
      <c r="J64" s="5"/>
      <c r="K64" s="5"/>
      <c r="L64" s="5"/>
      <c r="M64" s="5"/>
      <c r="N64" s="5"/>
      <c r="O64" s="5"/>
      <c r="P64" s="242"/>
      <c r="Q64" s="242"/>
      <c r="R64" s="5"/>
      <c r="S64" s="5"/>
      <c r="T64" s="5"/>
      <c r="U64" s="5"/>
      <c r="V64" s="5"/>
      <c r="W64" s="5"/>
      <c r="X64" s="5"/>
      <c r="Y64" s="5"/>
      <c r="Z64" s="5"/>
      <c r="AA64" s="5"/>
      <c r="AB64" s="5"/>
      <c r="AC64" s="5"/>
      <c r="AD64" s="5"/>
      <c r="AE64" s="5"/>
      <c r="AF64" s="5"/>
      <c r="AG64" s="5"/>
      <c r="AH64" s="5"/>
      <c r="AI64" s="5"/>
      <c r="AJ64" s="5"/>
      <c r="AK64" s="5"/>
      <c r="AL64" s="5"/>
      <c r="AM64" s="5"/>
      <c r="AN64" s="5"/>
      <c r="AO64" s="5"/>
      <c r="AP64" s="5"/>
    </row>
    <row r="65" spans="1:42" x14ac:dyDescent="0.25">
      <c r="A65" s="5"/>
      <c r="B65" s="5"/>
      <c r="C65" s="5"/>
      <c r="D65" s="5"/>
      <c r="E65" s="5"/>
      <c r="F65" s="5"/>
      <c r="G65" s="5"/>
      <c r="H65" s="5"/>
      <c r="I65" s="5"/>
      <c r="J65" s="5"/>
      <c r="K65" s="5"/>
      <c r="L65" s="5"/>
      <c r="M65" s="5"/>
      <c r="N65" s="5"/>
      <c r="O65" s="5"/>
      <c r="P65" s="242"/>
      <c r="Q65" s="242"/>
      <c r="R65" s="5"/>
      <c r="S65" s="5"/>
      <c r="T65" s="5"/>
      <c r="U65" s="5"/>
      <c r="V65" s="5"/>
      <c r="W65" s="5"/>
      <c r="X65" s="5"/>
      <c r="Y65" s="5"/>
      <c r="Z65" s="5"/>
      <c r="AA65" s="5"/>
      <c r="AB65" s="5"/>
      <c r="AC65" s="5"/>
      <c r="AD65" s="5"/>
      <c r="AE65" s="5"/>
      <c r="AF65" s="5"/>
      <c r="AG65" s="5"/>
      <c r="AH65" s="5"/>
      <c r="AI65" s="5"/>
      <c r="AJ65" s="5"/>
      <c r="AK65" s="5"/>
      <c r="AL65" s="5"/>
      <c r="AM65" s="5"/>
      <c r="AN65" s="5"/>
      <c r="AO65" s="5"/>
      <c r="AP65" s="5"/>
    </row>
    <row r="66" spans="1:42" x14ac:dyDescent="0.25">
      <c r="A66" s="5"/>
      <c r="B66" s="5"/>
      <c r="C66" s="5"/>
      <c r="D66" s="5"/>
      <c r="E66" s="5"/>
      <c r="F66" s="5"/>
      <c r="G66" s="5"/>
      <c r="H66" s="5"/>
      <c r="I66" s="5"/>
      <c r="J66" s="5"/>
      <c r="K66" s="5"/>
      <c r="L66" s="5"/>
      <c r="M66" s="5"/>
      <c r="N66" s="5"/>
      <c r="O66" s="5"/>
      <c r="P66" s="242"/>
      <c r="Q66" s="242"/>
      <c r="R66" s="5"/>
      <c r="S66" s="5"/>
      <c r="T66" s="5"/>
      <c r="U66" s="5"/>
      <c r="V66" s="5"/>
      <c r="W66" s="5"/>
      <c r="X66" s="5"/>
      <c r="Y66" s="5"/>
      <c r="Z66" s="5"/>
      <c r="AA66" s="5"/>
      <c r="AB66" s="5"/>
      <c r="AC66" s="5"/>
      <c r="AD66" s="5"/>
      <c r="AE66" s="5"/>
      <c r="AF66" s="5"/>
      <c r="AG66" s="5"/>
      <c r="AH66" s="5"/>
      <c r="AI66" s="5"/>
      <c r="AJ66" s="5"/>
      <c r="AK66" s="5"/>
      <c r="AL66" s="5"/>
      <c r="AM66" s="5"/>
      <c r="AN66" s="5"/>
      <c r="AO66" s="5"/>
      <c r="AP66" s="5"/>
    </row>
    <row r="67" spans="1:42" x14ac:dyDescent="0.25">
      <c r="A67" s="5"/>
      <c r="B67" s="5"/>
      <c r="C67" s="5"/>
      <c r="D67" s="5"/>
      <c r="E67" s="5"/>
      <c r="F67" s="5"/>
      <c r="G67" s="5"/>
      <c r="H67" s="5"/>
      <c r="I67" s="5"/>
      <c r="J67" s="5"/>
      <c r="K67" s="5"/>
      <c r="L67" s="5"/>
      <c r="M67" s="5"/>
      <c r="N67" s="5"/>
      <c r="O67" s="5"/>
      <c r="P67" s="242"/>
      <c r="Q67" s="242"/>
      <c r="R67" s="5"/>
      <c r="S67" s="5"/>
      <c r="T67" s="5"/>
      <c r="U67" s="5"/>
      <c r="V67" s="5"/>
      <c r="W67" s="5"/>
      <c r="X67" s="5"/>
      <c r="Y67" s="5"/>
      <c r="Z67" s="5"/>
      <c r="AA67" s="5"/>
      <c r="AB67" s="5"/>
      <c r="AC67" s="5"/>
      <c r="AD67" s="5"/>
      <c r="AE67" s="5"/>
      <c r="AF67" s="5"/>
      <c r="AG67" s="5"/>
      <c r="AH67" s="5"/>
      <c r="AI67" s="5"/>
      <c r="AJ67" s="5"/>
      <c r="AK67" s="5"/>
      <c r="AL67" s="5"/>
      <c r="AM67" s="5"/>
      <c r="AN67" s="5"/>
      <c r="AO67" s="5"/>
      <c r="AP67" s="5"/>
    </row>
    <row r="68" spans="1:42" x14ac:dyDescent="0.25">
      <c r="A68" s="5"/>
      <c r="B68" s="5"/>
      <c r="C68" s="5"/>
      <c r="D68" s="5"/>
      <c r="E68" s="5"/>
      <c r="F68" s="5"/>
      <c r="G68" s="5"/>
      <c r="H68" s="5"/>
      <c r="I68" s="5"/>
      <c r="J68" s="5"/>
      <c r="K68" s="5"/>
      <c r="L68" s="5"/>
      <c r="M68" s="5"/>
      <c r="N68" s="5"/>
      <c r="O68" s="5"/>
      <c r="P68" s="242"/>
      <c r="Q68" s="242"/>
      <c r="R68" s="5"/>
      <c r="S68" s="5"/>
      <c r="T68" s="5"/>
      <c r="U68" s="5"/>
      <c r="V68" s="5"/>
      <c r="W68" s="5"/>
      <c r="X68" s="5"/>
      <c r="Y68" s="5"/>
      <c r="Z68" s="5"/>
      <c r="AA68" s="5"/>
      <c r="AB68" s="5"/>
      <c r="AC68" s="5"/>
      <c r="AD68" s="5"/>
      <c r="AE68" s="5"/>
      <c r="AF68" s="5"/>
      <c r="AG68" s="5"/>
      <c r="AH68" s="5"/>
      <c r="AI68" s="5"/>
      <c r="AJ68" s="5"/>
      <c r="AK68" s="5"/>
      <c r="AL68" s="5"/>
      <c r="AM68" s="5"/>
      <c r="AN68" s="5"/>
      <c r="AO68" s="5"/>
      <c r="AP68" s="5"/>
    </row>
    <row r="69" spans="1:42" x14ac:dyDescent="0.25">
      <c r="A69" s="5"/>
      <c r="B69" s="5"/>
      <c r="C69" s="5"/>
      <c r="D69" s="5"/>
      <c r="E69" s="5"/>
      <c r="F69" s="5"/>
      <c r="G69" s="5"/>
      <c r="H69" s="5"/>
      <c r="I69" s="5"/>
      <c r="J69" s="5"/>
      <c r="K69" s="5"/>
      <c r="L69" s="5"/>
      <c r="M69" s="5"/>
      <c r="N69" s="5"/>
      <c r="O69" s="5"/>
      <c r="P69" s="242"/>
      <c r="Q69" s="242"/>
      <c r="R69" s="5"/>
      <c r="S69" s="5"/>
      <c r="T69" s="5"/>
      <c r="U69" s="5"/>
      <c r="V69" s="5"/>
      <c r="W69" s="5"/>
      <c r="X69" s="5"/>
      <c r="Y69" s="5"/>
      <c r="Z69" s="5"/>
      <c r="AA69" s="5"/>
      <c r="AB69" s="5"/>
      <c r="AC69" s="5"/>
      <c r="AD69" s="5"/>
      <c r="AE69" s="5"/>
      <c r="AF69" s="5"/>
      <c r="AG69" s="5"/>
      <c r="AH69" s="5"/>
      <c r="AI69" s="5"/>
      <c r="AJ69" s="5"/>
      <c r="AK69" s="5"/>
      <c r="AL69" s="5"/>
      <c r="AM69" s="5"/>
      <c r="AN69" s="5"/>
      <c r="AO69" s="5"/>
      <c r="AP69" s="5"/>
    </row>
    <row r="70" spans="1:42" x14ac:dyDescent="0.25">
      <c r="A70" s="5"/>
      <c r="B70" s="5"/>
      <c r="C70" s="5"/>
      <c r="D70" s="5"/>
      <c r="E70" s="5"/>
      <c r="F70" s="5"/>
      <c r="G70" s="5"/>
      <c r="H70" s="5"/>
      <c r="I70" s="5"/>
      <c r="J70" s="5"/>
      <c r="K70" s="5"/>
      <c r="L70" s="5"/>
      <c r="M70" s="5"/>
      <c r="N70" s="5"/>
      <c r="O70" s="5"/>
      <c r="P70" s="242"/>
      <c r="Q70" s="242"/>
      <c r="R70" s="5"/>
      <c r="S70" s="5"/>
      <c r="T70" s="5"/>
      <c r="U70" s="5"/>
      <c r="V70" s="5"/>
      <c r="W70" s="5"/>
      <c r="X70" s="5"/>
      <c r="Y70" s="5"/>
      <c r="Z70" s="5"/>
      <c r="AA70" s="5"/>
      <c r="AB70" s="5"/>
      <c r="AC70" s="5"/>
      <c r="AD70" s="5"/>
      <c r="AE70" s="5"/>
      <c r="AF70" s="5"/>
      <c r="AG70" s="5"/>
      <c r="AH70" s="5"/>
      <c r="AI70" s="5"/>
      <c r="AJ70" s="5"/>
      <c r="AK70" s="5"/>
      <c r="AL70" s="5"/>
      <c r="AM70" s="5"/>
      <c r="AN70" s="5"/>
      <c r="AO70" s="5"/>
      <c r="AP70" s="5"/>
    </row>
    <row r="71" spans="1:42" x14ac:dyDescent="0.25">
      <c r="A71" s="5"/>
      <c r="B71" s="5"/>
      <c r="C71" s="5"/>
      <c r="D71" s="5"/>
      <c r="E71" s="5"/>
      <c r="F71" s="5"/>
      <c r="G71" s="5"/>
      <c r="H71" s="5"/>
      <c r="I71" s="5"/>
      <c r="J71" s="5"/>
      <c r="K71" s="5"/>
      <c r="L71" s="5"/>
      <c r="M71" s="5"/>
      <c r="N71" s="5"/>
      <c r="O71" s="5"/>
      <c r="P71" s="242"/>
      <c r="Q71" s="242"/>
      <c r="R71" s="5"/>
      <c r="S71" s="5"/>
      <c r="T71" s="5"/>
      <c r="U71" s="5"/>
      <c r="V71" s="5"/>
      <c r="W71" s="5"/>
      <c r="X71" s="5"/>
      <c r="Y71" s="5"/>
      <c r="Z71" s="5"/>
      <c r="AA71" s="5"/>
      <c r="AB71" s="5"/>
      <c r="AC71" s="5"/>
      <c r="AD71" s="5"/>
      <c r="AE71" s="5"/>
      <c r="AF71" s="5"/>
      <c r="AG71" s="5"/>
      <c r="AH71" s="5"/>
      <c r="AI71" s="5"/>
      <c r="AJ71" s="5"/>
      <c r="AK71" s="5"/>
      <c r="AL71" s="5"/>
      <c r="AM71" s="5"/>
      <c r="AN71" s="5"/>
      <c r="AO71" s="5"/>
      <c r="AP71" s="5"/>
    </row>
    <row r="72" spans="1:42" x14ac:dyDescent="0.25">
      <c r="A72" s="5"/>
      <c r="B72" s="5"/>
      <c r="C72" s="5"/>
      <c r="D72" s="5"/>
      <c r="E72" s="5"/>
      <c r="F72" s="5"/>
      <c r="G72" s="5"/>
      <c r="H72" s="5"/>
      <c r="I72" s="5"/>
      <c r="J72" s="5"/>
      <c r="K72" s="5"/>
      <c r="L72" s="5"/>
      <c r="M72" s="5"/>
      <c r="N72" s="5"/>
      <c r="O72" s="5"/>
      <c r="P72" s="242"/>
      <c r="Q72" s="242"/>
      <c r="R72" s="5"/>
      <c r="S72" s="5"/>
      <c r="T72" s="5"/>
      <c r="U72" s="5"/>
      <c r="V72" s="5"/>
      <c r="W72" s="5"/>
      <c r="X72" s="5"/>
      <c r="Y72" s="5"/>
      <c r="Z72" s="5"/>
      <c r="AA72" s="5"/>
      <c r="AB72" s="5"/>
      <c r="AC72" s="5"/>
      <c r="AD72" s="5"/>
      <c r="AE72" s="5"/>
      <c r="AF72" s="5"/>
      <c r="AG72" s="5"/>
      <c r="AH72" s="5"/>
      <c r="AI72" s="5"/>
      <c r="AJ72" s="5"/>
      <c r="AK72" s="5"/>
      <c r="AL72" s="5"/>
      <c r="AM72" s="5"/>
      <c r="AN72" s="5"/>
      <c r="AO72" s="5"/>
      <c r="AP72" s="5"/>
    </row>
    <row r="73" spans="1:42" x14ac:dyDescent="0.25">
      <c r="A73" s="5"/>
      <c r="B73" s="5"/>
      <c r="C73" s="5"/>
      <c r="D73" s="5"/>
      <c r="E73" s="5"/>
      <c r="F73" s="5"/>
      <c r="G73" s="5"/>
      <c r="H73" s="5"/>
      <c r="I73" s="5"/>
      <c r="J73" s="5"/>
      <c r="K73" s="5"/>
      <c r="L73" s="5"/>
      <c r="M73" s="5"/>
      <c r="N73" s="5"/>
      <c r="O73" s="5"/>
      <c r="P73" s="242"/>
      <c r="Q73" s="242"/>
      <c r="R73" s="5"/>
      <c r="S73" s="5"/>
      <c r="T73" s="5"/>
      <c r="U73" s="5"/>
      <c r="V73" s="5"/>
      <c r="W73" s="5"/>
      <c r="X73" s="5"/>
      <c r="Y73" s="5"/>
      <c r="Z73" s="5"/>
      <c r="AA73" s="5"/>
      <c r="AB73" s="5"/>
      <c r="AC73" s="5"/>
      <c r="AD73" s="5"/>
      <c r="AE73" s="5"/>
      <c r="AF73" s="5"/>
      <c r="AG73" s="5"/>
      <c r="AH73" s="5"/>
      <c r="AI73" s="5"/>
      <c r="AJ73" s="5"/>
      <c r="AK73" s="5"/>
      <c r="AL73" s="5"/>
      <c r="AM73" s="5"/>
      <c r="AN73" s="5"/>
      <c r="AO73" s="5"/>
      <c r="AP73" s="5"/>
    </row>
    <row r="74" spans="1:42" x14ac:dyDescent="0.25">
      <c r="A74" s="5"/>
      <c r="B74" s="5"/>
      <c r="C74" s="5"/>
      <c r="D74" s="5"/>
      <c r="E74" s="5"/>
      <c r="F74" s="5"/>
      <c r="G74" s="5"/>
      <c r="H74" s="5"/>
      <c r="I74" s="5"/>
      <c r="J74" s="5"/>
      <c r="K74" s="5"/>
      <c r="L74" s="5"/>
      <c r="M74" s="5"/>
      <c r="N74" s="5"/>
      <c r="O74" s="5"/>
      <c r="P74" s="242"/>
      <c r="Q74" s="242"/>
      <c r="R74" s="5"/>
      <c r="S74" s="5"/>
      <c r="T74" s="5"/>
      <c r="U74" s="5"/>
      <c r="V74" s="5"/>
      <c r="W74" s="5"/>
      <c r="X74" s="5"/>
      <c r="Y74" s="5"/>
      <c r="Z74" s="5"/>
      <c r="AA74" s="5"/>
      <c r="AB74" s="5"/>
      <c r="AC74" s="5"/>
      <c r="AD74" s="5"/>
      <c r="AE74" s="5"/>
      <c r="AF74" s="5"/>
      <c r="AG74" s="5"/>
      <c r="AH74" s="5"/>
      <c r="AI74" s="5"/>
      <c r="AJ74" s="5"/>
      <c r="AK74" s="5"/>
      <c r="AL74" s="5"/>
      <c r="AM74" s="5"/>
      <c r="AN74" s="5"/>
      <c r="AO74" s="5"/>
      <c r="AP74" s="5"/>
    </row>
    <row r="75" spans="1:42" x14ac:dyDescent="0.25">
      <c r="A75" s="5"/>
      <c r="B75" s="5"/>
      <c r="C75" s="5"/>
      <c r="D75" s="5"/>
      <c r="E75" s="5"/>
      <c r="F75" s="5"/>
      <c r="G75" s="5"/>
      <c r="H75" s="5"/>
      <c r="I75" s="5"/>
      <c r="J75" s="5"/>
      <c r="K75" s="5"/>
      <c r="L75" s="5"/>
      <c r="M75" s="5"/>
      <c r="N75" s="5"/>
      <c r="O75" s="5"/>
      <c r="P75" s="242"/>
      <c r="Q75" s="242"/>
      <c r="R75" s="5"/>
      <c r="S75" s="5"/>
      <c r="T75" s="5"/>
      <c r="U75" s="5"/>
      <c r="V75" s="5"/>
      <c r="W75" s="5"/>
      <c r="X75" s="5"/>
      <c r="Y75" s="5"/>
      <c r="Z75" s="5"/>
      <c r="AA75" s="5"/>
      <c r="AB75" s="5"/>
      <c r="AC75" s="5"/>
      <c r="AD75" s="5"/>
      <c r="AE75" s="5"/>
      <c r="AF75" s="5"/>
      <c r="AG75" s="5"/>
      <c r="AH75" s="5"/>
      <c r="AI75" s="5"/>
      <c r="AJ75" s="5"/>
      <c r="AK75" s="5"/>
      <c r="AL75" s="5"/>
      <c r="AM75" s="5"/>
      <c r="AN75" s="5"/>
      <c r="AO75" s="5"/>
      <c r="AP75" s="5"/>
    </row>
    <row r="76" spans="1:42" x14ac:dyDescent="0.25">
      <c r="A76" s="5"/>
      <c r="B76" s="5"/>
      <c r="C76" s="5"/>
      <c r="D76" s="5"/>
      <c r="E76" s="5"/>
      <c r="F76" s="5"/>
      <c r="G76" s="5"/>
      <c r="H76" s="5"/>
      <c r="I76" s="5"/>
      <c r="J76" s="5"/>
      <c r="K76" s="5"/>
      <c r="L76" s="5"/>
      <c r="M76" s="5"/>
      <c r="N76" s="5"/>
      <c r="O76" s="5"/>
      <c r="P76" s="242"/>
      <c r="Q76" s="242"/>
      <c r="R76" s="5"/>
      <c r="S76" s="5"/>
      <c r="T76" s="5"/>
      <c r="U76" s="5"/>
      <c r="V76" s="5"/>
      <c r="W76" s="5"/>
      <c r="X76" s="5"/>
      <c r="Y76" s="5"/>
      <c r="Z76" s="5"/>
      <c r="AA76" s="5"/>
      <c r="AB76" s="5"/>
      <c r="AC76" s="5"/>
      <c r="AD76" s="5"/>
      <c r="AE76" s="5"/>
      <c r="AF76" s="5"/>
      <c r="AG76" s="5"/>
      <c r="AH76" s="5"/>
      <c r="AI76" s="5"/>
      <c r="AJ76" s="5"/>
      <c r="AK76" s="5"/>
      <c r="AL76" s="5"/>
      <c r="AM76" s="5"/>
      <c r="AN76" s="5"/>
      <c r="AO76" s="5"/>
      <c r="AP76" s="5"/>
    </row>
    <row r="77" spans="1:42" x14ac:dyDescent="0.25">
      <c r="A77" s="5"/>
      <c r="B77" s="5"/>
      <c r="C77" s="5"/>
      <c r="D77" s="5"/>
      <c r="E77" s="5"/>
      <c r="F77" s="5"/>
      <c r="G77" s="5"/>
      <c r="H77" s="5"/>
      <c r="I77" s="5"/>
      <c r="J77" s="5"/>
      <c r="K77" s="5"/>
      <c r="L77" s="5"/>
      <c r="M77" s="5"/>
      <c r="N77" s="5"/>
      <c r="O77" s="5"/>
      <c r="P77" s="242"/>
      <c r="Q77" s="242"/>
      <c r="R77" s="5"/>
      <c r="S77" s="5"/>
      <c r="T77" s="5"/>
      <c r="U77" s="5"/>
      <c r="V77" s="5"/>
      <c r="W77" s="5"/>
      <c r="X77" s="5"/>
      <c r="Y77" s="5"/>
      <c r="Z77" s="5"/>
      <c r="AA77" s="5"/>
      <c r="AB77" s="5"/>
      <c r="AC77" s="5"/>
      <c r="AD77" s="5"/>
      <c r="AE77" s="5"/>
      <c r="AF77" s="5"/>
      <c r="AG77" s="5"/>
      <c r="AH77" s="5"/>
      <c r="AI77" s="5"/>
      <c r="AJ77" s="5"/>
      <c r="AK77" s="5"/>
      <c r="AL77" s="5"/>
      <c r="AM77" s="5"/>
      <c r="AN77" s="5"/>
      <c r="AO77" s="5"/>
      <c r="AP77" s="5"/>
    </row>
    <row r="78" spans="1:42" x14ac:dyDescent="0.25">
      <c r="A78" s="5"/>
      <c r="B78" s="5"/>
      <c r="C78" s="5"/>
      <c r="D78" s="5"/>
      <c r="E78" s="5"/>
      <c r="F78" s="5"/>
      <c r="G78" s="26"/>
      <c r="H78" s="27"/>
      <c r="I78" s="5"/>
      <c r="J78" s="5"/>
      <c r="K78" s="5"/>
      <c r="L78" s="5"/>
      <c r="M78" s="5"/>
      <c r="N78" s="5"/>
      <c r="O78" s="5"/>
      <c r="P78" s="242"/>
      <c r="Q78" s="242"/>
      <c r="R78" s="5"/>
      <c r="S78" s="5"/>
      <c r="T78" s="5"/>
      <c r="U78" s="5"/>
      <c r="V78" s="5"/>
      <c r="W78" s="5"/>
      <c r="X78" s="5"/>
      <c r="Y78" s="5"/>
      <c r="Z78" s="5"/>
      <c r="AA78" s="5"/>
      <c r="AB78" s="5"/>
      <c r="AC78" s="5"/>
      <c r="AD78" s="5"/>
      <c r="AE78" s="5"/>
      <c r="AF78" s="5"/>
      <c r="AG78" s="5"/>
      <c r="AH78" s="5"/>
      <c r="AI78" s="5"/>
      <c r="AJ78" s="5"/>
      <c r="AK78" s="5"/>
      <c r="AL78" s="5"/>
      <c r="AM78" s="5"/>
      <c r="AN78" s="5"/>
      <c r="AO78" s="5"/>
      <c r="AP78" s="5"/>
    </row>
    <row r="79" spans="1:42" x14ac:dyDescent="0.25">
      <c r="A79" s="5"/>
      <c r="B79" s="5"/>
      <c r="C79" s="5"/>
      <c r="D79" s="5"/>
      <c r="E79" s="5"/>
      <c r="F79" s="5"/>
      <c r="G79" s="26"/>
      <c r="H79" s="27"/>
      <c r="I79" s="27"/>
      <c r="J79" s="5"/>
      <c r="K79" s="5"/>
      <c r="L79" s="5"/>
      <c r="M79" s="5"/>
      <c r="N79" s="5"/>
      <c r="O79" s="5"/>
      <c r="P79" s="242"/>
      <c r="Q79" s="242"/>
      <c r="R79" s="5"/>
      <c r="S79" s="5"/>
      <c r="T79" s="5"/>
      <c r="U79" s="5"/>
      <c r="V79" s="5"/>
      <c r="W79" s="5"/>
      <c r="X79" s="5"/>
      <c r="Y79" s="5"/>
      <c r="Z79" s="5"/>
      <c r="AA79" s="5"/>
      <c r="AB79" s="5"/>
      <c r="AC79" s="5"/>
      <c r="AD79" s="5"/>
      <c r="AE79" s="5"/>
      <c r="AF79" s="5"/>
      <c r="AG79" s="5"/>
      <c r="AH79" s="5"/>
      <c r="AI79" s="5"/>
      <c r="AJ79" s="5"/>
      <c r="AK79" s="5"/>
      <c r="AL79" s="5"/>
      <c r="AM79" s="5"/>
      <c r="AN79" s="5"/>
      <c r="AO79" s="5"/>
      <c r="AP79" s="5"/>
    </row>
    <row r="80" spans="1:42" x14ac:dyDescent="0.25">
      <c r="A80" s="5"/>
      <c r="B80" s="5"/>
      <c r="C80" s="5"/>
      <c r="D80" s="5"/>
      <c r="E80" s="5"/>
      <c r="F80" s="5"/>
      <c r="G80" s="5"/>
      <c r="H80" s="5"/>
      <c r="I80" s="5"/>
      <c r="J80" s="5"/>
      <c r="K80" s="5"/>
      <c r="L80" s="5"/>
      <c r="M80" s="5"/>
      <c r="N80" s="5"/>
      <c r="O80" s="5"/>
      <c r="P80" s="242"/>
      <c r="Q80" s="242"/>
      <c r="R80" s="5"/>
      <c r="S80" s="5"/>
      <c r="T80" s="5"/>
      <c r="U80" s="5"/>
      <c r="V80" s="5"/>
      <c r="W80" s="5"/>
      <c r="X80" s="5"/>
      <c r="Y80" s="5"/>
      <c r="Z80" s="5"/>
      <c r="AA80" s="5"/>
      <c r="AB80" s="5"/>
      <c r="AC80" s="5"/>
      <c r="AD80" s="5"/>
      <c r="AE80" s="5"/>
      <c r="AF80" s="5"/>
      <c r="AG80" s="5"/>
      <c r="AH80" s="5"/>
      <c r="AI80" s="5"/>
      <c r="AJ80" s="5"/>
      <c r="AK80" s="5"/>
      <c r="AL80" s="5"/>
      <c r="AM80" s="5"/>
      <c r="AN80" s="5"/>
      <c r="AO80" s="5"/>
      <c r="AP80" s="5"/>
    </row>
    <row r="81" spans="1:42" x14ac:dyDescent="0.25">
      <c r="A81" s="5"/>
      <c r="B81" s="5"/>
      <c r="C81" s="5"/>
      <c r="D81" s="5"/>
      <c r="E81" s="5"/>
      <c r="F81" s="5"/>
      <c r="G81" s="5"/>
      <c r="H81" s="5"/>
      <c r="I81" s="5"/>
      <c r="J81" s="5"/>
      <c r="K81" s="5"/>
      <c r="L81" s="5"/>
      <c r="M81" s="5"/>
      <c r="N81" s="5"/>
      <c r="O81" s="5"/>
      <c r="P81" s="242"/>
      <c r="Q81" s="242"/>
      <c r="R81" s="5"/>
      <c r="S81" s="5"/>
      <c r="T81" s="5"/>
      <c r="U81" s="5"/>
      <c r="V81" s="5"/>
      <c r="W81" s="5"/>
      <c r="X81" s="5"/>
      <c r="Y81" s="5"/>
      <c r="Z81" s="5"/>
      <c r="AA81" s="5"/>
      <c r="AB81" s="5"/>
      <c r="AC81" s="5"/>
      <c r="AD81" s="5"/>
      <c r="AE81" s="5"/>
      <c r="AF81" s="5"/>
      <c r="AG81" s="5"/>
      <c r="AH81" s="5"/>
      <c r="AI81" s="5"/>
      <c r="AJ81" s="5"/>
      <c r="AK81" s="5"/>
      <c r="AL81" s="5"/>
      <c r="AM81" s="5"/>
      <c r="AN81" s="5"/>
      <c r="AO81" s="5"/>
      <c r="AP81" s="5"/>
    </row>
    <row r="82" spans="1:42" x14ac:dyDescent="0.25">
      <c r="A82" s="5"/>
      <c r="B82" s="5"/>
      <c r="C82" s="5"/>
      <c r="D82" s="5"/>
      <c r="E82" s="5"/>
      <c r="F82" s="5"/>
      <c r="G82" s="26"/>
      <c r="H82" s="26"/>
      <c r="I82" s="5"/>
      <c r="J82" s="5"/>
      <c r="K82" s="5"/>
      <c r="L82" s="5"/>
      <c r="M82" s="5"/>
      <c r="N82" s="5"/>
      <c r="O82" s="5"/>
      <c r="P82" s="242"/>
      <c r="Q82" s="242"/>
      <c r="R82" s="5"/>
      <c r="S82" s="5"/>
      <c r="T82" s="5"/>
      <c r="U82" s="5"/>
      <c r="V82" s="5"/>
      <c r="W82" s="5"/>
      <c r="X82" s="5"/>
      <c r="Y82" s="5"/>
      <c r="Z82" s="5"/>
      <c r="AA82" s="5"/>
      <c r="AB82" s="5"/>
      <c r="AC82" s="5"/>
      <c r="AD82" s="5"/>
      <c r="AE82" s="5"/>
      <c r="AF82" s="5"/>
      <c r="AG82" s="5"/>
      <c r="AH82" s="5"/>
      <c r="AI82" s="5"/>
      <c r="AJ82" s="5"/>
      <c r="AK82" s="5"/>
      <c r="AL82" s="5"/>
      <c r="AM82" s="5"/>
      <c r="AN82" s="5"/>
      <c r="AO82" s="5"/>
      <c r="AP82" s="5"/>
    </row>
    <row r="83" spans="1:42" x14ac:dyDescent="0.25">
      <c r="A83" s="5"/>
      <c r="B83" s="5"/>
      <c r="C83" s="5"/>
      <c r="D83" s="5"/>
      <c r="E83" s="5"/>
      <c r="F83" s="5"/>
      <c r="G83" s="26"/>
      <c r="H83" s="26"/>
      <c r="I83" s="5"/>
      <c r="J83" s="5"/>
      <c r="K83" s="5"/>
      <c r="L83" s="5"/>
      <c r="M83" s="5"/>
      <c r="N83" s="5"/>
      <c r="O83" s="5"/>
      <c r="P83" s="242"/>
      <c r="Q83" s="242"/>
      <c r="R83" s="5"/>
      <c r="S83" s="5"/>
      <c r="T83" s="5"/>
      <c r="U83" s="5"/>
      <c r="V83" s="5"/>
      <c r="W83" s="5"/>
      <c r="X83" s="5"/>
      <c r="Y83" s="5"/>
      <c r="Z83" s="5"/>
      <c r="AA83" s="5"/>
      <c r="AB83" s="5"/>
      <c r="AC83" s="5"/>
      <c r="AD83" s="5"/>
      <c r="AE83" s="5"/>
      <c r="AF83" s="5"/>
      <c r="AG83" s="5"/>
      <c r="AH83" s="5"/>
      <c r="AI83" s="5"/>
      <c r="AJ83" s="5"/>
      <c r="AK83" s="5"/>
      <c r="AL83" s="5"/>
      <c r="AM83" s="5"/>
      <c r="AN83" s="5"/>
      <c r="AO83" s="5"/>
      <c r="AP83" s="5"/>
    </row>
    <row r="84" spans="1:42" x14ac:dyDescent="0.25">
      <c r="A84" s="5"/>
      <c r="B84" s="5"/>
      <c r="C84" s="5"/>
      <c r="D84" s="5"/>
      <c r="E84" s="5"/>
      <c r="F84" s="5"/>
      <c r="G84" s="5"/>
      <c r="H84" s="5"/>
      <c r="I84" s="5"/>
      <c r="J84" s="5"/>
      <c r="K84" s="5"/>
      <c r="L84" s="5"/>
      <c r="M84" s="5"/>
      <c r="N84" s="5"/>
      <c r="O84" s="5"/>
      <c r="P84" s="242"/>
      <c r="Q84" s="242"/>
      <c r="R84" s="5"/>
      <c r="S84" s="5"/>
      <c r="T84" s="5"/>
      <c r="U84" s="5"/>
      <c r="V84" s="5"/>
      <c r="W84" s="5"/>
      <c r="X84" s="5"/>
      <c r="Y84" s="5"/>
      <c r="Z84" s="5"/>
      <c r="AA84" s="5"/>
      <c r="AB84" s="5"/>
      <c r="AC84" s="5"/>
      <c r="AD84" s="5"/>
      <c r="AE84" s="5"/>
      <c r="AF84" s="5"/>
      <c r="AG84" s="5"/>
      <c r="AH84" s="5"/>
      <c r="AI84" s="5"/>
      <c r="AJ84" s="5"/>
      <c r="AK84" s="5"/>
      <c r="AL84" s="5"/>
      <c r="AM84" s="5"/>
      <c r="AN84" s="5"/>
      <c r="AO84" s="5"/>
      <c r="AP84" s="5"/>
    </row>
    <row r="85" spans="1:42" x14ac:dyDescent="0.25">
      <c r="A85" s="5"/>
      <c r="B85" s="5"/>
      <c r="C85" s="5"/>
      <c r="D85" s="5"/>
      <c r="E85" s="5"/>
      <c r="F85" s="5"/>
      <c r="G85" s="5"/>
      <c r="H85" s="5"/>
      <c r="I85" s="5"/>
      <c r="J85" s="5"/>
      <c r="K85" s="5"/>
      <c r="L85" s="5"/>
      <c r="M85" s="5"/>
      <c r="N85" s="5"/>
      <c r="O85" s="5"/>
      <c r="P85" s="242"/>
      <c r="Q85" s="242"/>
      <c r="R85" s="5"/>
      <c r="S85" s="5"/>
      <c r="T85" s="5"/>
      <c r="U85" s="5"/>
      <c r="V85" s="5"/>
      <c r="W85" s="5"/>
      <c r="X85" s="5"/>
      <c r="Y85" s="5"/>
      <c r="Z85" s="5"/>
      <c r="AA85" s="5"/>
      <c r="AB85" s="5"/>
      <c r="AC85" s="5"/>
      <c r="AD85" s="5"/>
      <c r="AE85" s="5"/>
      <c r="AF85" s="5"/>
      <c r="AG85" s="5"/>
      <c r="AH85" s="5"/>
      <c r="AI85" s="5"/>
      <c r="AJ85" s="5"/>
      <c r="AK85" s="5"/>
      <c r="AL85" s="5"/>
      <c r="AM85" s="5"/>
      <c r="AN85" s="5"/>
      <c r="AO85" s="5"/>
      <c r="AP85" s="5"/>
    </row>
    <row r="86" spans="1:42" x14ac:dyDescent="0.25">
      <c r="A86" s="5"/>
      <c r="B86" s="5"/>
      <c r="C86" s="5"/>
      <c r="D86" s="5"/>
      <c r="E86" s="5"/>
      <c r="F86" s="5"/>
      <c r="G86" s="5"/>
      <c r="H86" s="5"/>
      <c r="I86" s="5"/>
      <c r="J86" s="5"/>
      <c r="K86" s="5"/>
      <c r="L86" s="5"/>
      <c r="M86" s="5"/>
      <c r="N86" s="5"/>
      <c r="O86" s="5"/>
      <c r="P86" s="242"/>
      <c r="Q86" s="242"/>
      <c r="R86" s="5"/>
      <c r="S86" s="5"/>
      <c r="T86" s="5"/>
      <c r="U86" s="5"/>
      <c r="V86" s="5"/>
      <c r="W86" s="5"/>
      <c r="X86" s="5"/>
      <c r="Y86" s="5"/>
      <c r="Z86" s="5"/>
      <c r="AA86" s="5"/>
      <c r="AB86" s="5"/>
      <c r="AC86" s="5"/>
      <c r="AD86" s="5"/>
      <c r="AE86" s="5"/>
      <c r="AF86" s="5"/>
      <c r="AG86" s="5"/>
      <c r="AH86" s="5"/>
      <c r="AI86" s="5"/>
      <c r="AJ86" s="5"/>
      <c r="AK86" s="5"/>
      <c r="AL86" s="5"/>
      <c r="AM86" s="5"/>
      <c r="AN86" s="5"/>
      <c r="AO86" s="5"/>
      <c r="AP86" s="5"/>
    </row>
    <row r="87" spans="1:42" x14ac:dyDescent="0.25">
      <c r="A87" s="5"/>
      <c r="B87" s="5"/>
      <c r="C87" s="5"/>
      <c r="D87" s="5"/>
      <c r="E87" s="5"/>
      <c r="F87" s="5"/>
      <c r="G87" s="5"/>
      <c r="H87" s="5"/>
      <c r="I87" s="5"/>
      <c r="J87" s="5"/>
      <c r="K87" s="5"/>
      <c r="L87" s="5"/>
      <c r="M87" s="5"/>
      <c r="N87" s="5"/>
      <c r="O87" s="5"/>
      <c r="P87" s="242"/>
      <c r="Q87" s="242"/>
      <c r="R87" s="5"/>
      <c r="S87" s="5"/>
      <c r="T87" s="5"/>
      <c r="U87" s="5"/>
      <c r="V87" s="5"/>
      <c r="W87" s="5"/>
      <c r="X87" s="5"/>
      <c r="Y87" s="5"/>
      <c r="Z87" s="5"/>
      <c r="AA87" s="5"/>
      <c r="AB87" s="5"/>
      <c r="AC87" s="5"/>
      <c r="AD87" s="5"/>
      <c r="AE87" s="5"/>
      <c r="AF87" s="5"/>
      <c r="AG87" s="5"/>
      <c r="AH87" s="5"/>
      <c r="AI87" s="5"/>
      <c r="AJ87" s="5"/>
      <c r="AK87" s="5"/>
      <c r="AL87" s="5"/>
      <c r="AM87" s="5"/>
      <c r="AN87" s="5"/>
      <c r="AO87" s="5"/>
      <c r="AP87" s="5"/>
    </row>
    <row r="88" spans="1:42" x14ac:dyDescent="0.25">
      <c r="A88" s="5"/>
      <c r="B88" s="5"/>
      <c r="C88" s="5"/>
      <c r="D88" s="5"/>
      <c r="E88" s="5"/>
      <c r="F88" s="5"/>
      <c r="G88" s="5"/>
      <c r="H88" s="5"/>
      <c r="I88" s="5"/>
      <c r="J88" s="5"/>
      <c r="K88" s="5"/>
      <c r="L88" s="5"/>
      <c r="M88" s="5"/>
      <c r="N88" s="5"/>
      <c r="O88" s="5"/>
      <c r="P88" s="242"/>
      <c r="Q88" s="242"/>
      <c r="R88" s="5"/>
      <c r="S88" s="5"/>
      <c r="T88" s="5"/>
      <c r="U88" s="5"/>
      <c r="V88" s="5"/>
      <c r="W88" s="5"/>
      <c r="X88" s="5"/>
      <c r="Y88" s="5"/>
      <c r="Z88" s="5"/>
      <c r="AA88" s="5"/>
      <c r="AB88" s="5"/>
      <c r="AC88" s="5"/>
      <c r="AD88" s="5"/>
      <c r="AE88" s="5"/>
      <c r="AF88" s="5"/>
      <c r="AG88" s="5"/>
      <c r="AH88" s="5"/>
      <c r="AI88" s="5"/>
      <c r="AJ88" s="5"/>
      <c r="AK88" s="5"/>
      <c r="AL88" s="5"/>
      <c r="AM88" s="5"/>
      <c r="AN88" s="5"/>
      <c r="AO88" s="5"/>
      <c r="AP88" s="5"/>
    </row>
    <row r="89" spans="1:42" x14ac:dyDescent="0.25">
      <c r="A89" s="5"/>
      <c r="B89" s="5"/>
      <c r="C89" s="5"/>
      <c r="D89" s="5"/>
      <c r="E89" s="5"/>
      <c r="F89" s="5"/>
      <c r="G89" s="5"/>
      <c r="H89" s="5"/>
      <c r="I89" s="5"/>
      <c r="J89" s="5"/>
      <c r="K89" s="5"/>
      <c r="L89" s="5"/>
      <c r="M89" s="5"/>
      <c r="N89" s="5"/>
      <c r="O89" s="5"/>
      <c r="P89" s="242"/>
      <c r="Q89" s="242"/>
      <c r="R89" s="5"/>
      <c r="S89" s="5"/>
      <c r="T89" s="5"/>
      <c r="U89" s="5"/>
      <c r="V89" s="5"/>
      <c r="W89" s="5"/>
      <c r="X89" s="5"/>
      <c r="Y89" s="5"/>
      <c r="Z89" s="5"/>
      <c r="AA89" s="5"/>
      <c r="AB89" s="5"/>
      <c r="AC89" s="5"/>
      <c r="AD89" s="5"/>
      <c r="AE89" s="5"/>
      <c r="AF89" s="5"/>
      <c r="AG89" s="5"/>
      <c r="AH89" s="5"/>
      <c r="AI89" s="5"/>
      <c r="AJ89" s="5"/>
      <c r="AK89" s="5"/>
      <c r="AL89" s="5"/>
      <c r="AM89" s="5"/>
      <c r="AN89" s="5"/>
      <c r="AO89" s="5"/>
      <c r="AP89" s="5"/>
    </row>
    <row r="90" spans="1:42" x14ac:dyDescent="0.25">
      <c r="A90" s="5"/>
      <c r="B90" s="5"/>
      <c r="C90" s="5"/>
      <c r="D90" s="5"/>
      <c r="E90" s="5"/>
      <c r="F90" s="5"/>
      <c r="G90" s="5"/>
      <c r="H90" s="5"/>
      <c r="I90" s="5"/>
      <c r="J90" s="5"/>
      <c r="K90" s="5"/>
      <c r="L90" s="5"/>
      <c r="M90" s="5"/>
      <c r="N90" s="5"/>
      <c r="O90" s="5"/>
      <c r="P90" s="242"/>
      <c r="Q90" s="242"/>
      <c r="R90" s="5"/>
      <c r="S90" s="5"/>
      <c r="T90" s="5"/>
      <c r="U90" s="5"/>
      <c r="V90" s="5"/>
      <c r="W90" s="5"/>
      <c r="X90" s="5"/>
      <c r="Y90" s="5"/>
      <c r="Z90" s="5"/>
      <c r="AA90" s="5"/>
      <c r="AB90" s="5"/>
      <c r="AC90" s="5"/>
      <c r="AD90" s="5"/>
      <c r="AE90" s="5"/>
      <c r="AF90" s="5"/>
      <c r="AG90" s="5"/>
      <c r="AH90" s="5"/>
      <c r="AI90" s="5"/>
      <c r="AJ90" s="5"/>
      <c r="AK90" s="5"/>
      <c r="AL90" s="5"/>
      <c r="AM90" s="5"/>
      <c r="AN90" s="5"/>
      <c r="AO90" s="5"/>
      <c r="AP90" s="5"/>
    </row>
    <row r="91" spans="1:42" x14ac:dyDescent="0.25">
      <c r="A91" s="5"/>
      <c r="B91" s="5"/>
      <c r="C91" s="5"/>
      <c r="D91" s="5"/>
      <c r="E91" s="5"/>
      <c r="F91" s="5"/>
      <c r="G91" s="5"/>
      <c r="H91" s="5"/>
      <c r="I91" s="5"/>
      <c r="J91" s="5"/>
      <c r="K91" s="5"/>
      <c r="L91" s="5"/>
      <c r="M91" s="5"/>
      <c r="N91" s="5"/>
      <c r="O91" s="5"/>
      <c r="P91" s="242"/>
      <c r="Q91" s="242"/>
      <c r="R91" s="5"/>
      <c r="S91" s="5"/>
      <c r="T91" s="5"/>
      <c r="U91" s="5"/>
      <c r="V91" s="5"/>
      <c r="W91" s="5"/>
      <c r="X91" s="5"/>
      <c r="Y91" s="5"/>
      <c r="Z91" s="5"/>
      <c r="AA91" s="5"/>
      <c r="AB91" s="5"/>
      <c r="AC91" s="5"/>
      <c r="AD91" s="5"/>
      <c r="AE91" s="5"/>
      <c r="AF91" s="5"/>
      <c r="AG91" s="5"/>
      <c r="AH91" s="5"/>
      <c r="AI91" s="5"/>
      <c r="AJ91" s="5"/>
      <c r="AK91" s="5"/>
      <c r="AL91" s="5"/>
      <c r="AM91" s="5"/>
      <c r="AN91" s="5"/>
      <c r="AO91" s="5"/>
      <c r="AP91" s="5"/>
    </row>
    <row r="92" spans="1:42" x14ac:dyDescent="0.25">
      <c r="M92" s="5"/>
      <c r="N92" s="5"/>
      <c r="O92" s="5"/>
      <c r="P92" s="242"/>
      <c r="Q92" s="242"/>
      <c r="R92" s="5"/>
    </row>
    <row r="93" spans="1:42" x14ac:dyDescent="0.25">
      <c r="P93" s="242"/>
      <c r="Q93" s="242"/>
    </row>
  </sheetData>
  <mergeCells count="158">
    <mergeCell ref="C31:C40"/>
    <mergeCell ref="N53:O53"/>
    <mergeCell ref="N54:O54"/>
    <mergeCell ref="N55:O55"/>
    <mergeCell ref="N56:O56"/>
    <mergeCell ref="C41:C46"/>
    <mergeCell ref="K41:L41"/>
    <mergeCell ref="F42:G42"/>
    <mergeCell ref="I42:J42"/>
    <mergeCell ref="K42:L42"/>
    <mergeCell ref="F43:G43"/>
    <mergeCell ref="F46:G46"/>
    <mergeCell ref="I46:J46"/>
    <mergeCell ref="K46:L46"/>
    <mergeCell ref="I43:J43"/>
    <mergeCell ref="K43:L43"/>
    <mergeCell ref="F44:G44"/>
    <mergeCell ref="I44:J44"/>
    <mergeCell ref="K44:L44"/>
    <mergeCell ref="F37:G37"/>
    <mergeCell ref="N33:O33"/>
    <mergeCell ref="F34:G34"/>
    <mergeCell ref="I34:J34"/>
    <mergeCell ref="K34:L34"/>
    <mergeCell ref="N34:O34"/>
    <mergeCell ref="F33:G33"/>
    <mergeCell ref="I33:J33"/>
    <mergeCell ref="I39:J39"/>
    <mergeCell ref="K39:L39"/>
    <mergeCell ref="F35:G35"/>
    <mergeCell ref="I35:J35"/>
    <mergeCell ref="K35:L35"/>
    <mergeCell ref="F36:G36"/>
    <mergeCell ref="I36:J36"/>
    <mergeCell ref="K36:L36"/>
    <mergeCell ref="K33:L33"/>
    <mergeCell ref="F38:G38"/>
    <mergeCell ref="I38:J38"/>
    <mergeCell ref="K38:L38"/>
    <mergeCell ref="N38:O38"/>
    <mergeCell ref="I37:J37"/>
    <mergeCell ref="K37:L37"/>
    <mergeCell ref="F39:G39"/>
    <mergeCell ref="N60:O60"/>
    <mergeCell ref="N61:O61"/>
    <mergeCell ref="N35:O35"/>
    <mergeCell ref="N36:O36"/>
    <mergeCell ref="N37:O37"/>
    <mergeCell ref="N39:O39"/>
    <mergeCell ref="N40:O40"/>
    <mergeCell ref="N41:O41"/>
    <mergeCell ref="N42:O42"/>
    <mergeCell ref="N51:O51"/>
    <mergeCell ref="N52:O52"/>
    <mergeCell ref="N45:O45"/>
    <mergeCell ref="N46:O46"/>
    <mergeCell ref="N43:O43"/>
    <mergeCell ref="N44:O44"/>
    <mergeCell ref="N49:O49"/>
    <mergeCell ref="N50:O50"/>
    <mergeCell ref="N47:O47"/>
    <mergeCell ref="N48:O48"/>
    <mergeCell ref="N57:O57"/>
    <mergeCell ref="N58:O58"/>
    <mergeCell ref="N59:O59"/>
    <mergeCell ref="C24:F24"/>
    <mergeCell ref="C22:C23"/>
    <mergeCell ref="K3:L3"/>
    <mergeCell ref="M3:O3"/>
    <mergeCell ref="K4:L4"/>
    <mergeCell ref="M4:O4"/>
    <mergeCell ref="K5:L5"/>
    <mergeCell ref="M5:O5"/>
    <mergeCell ref="K6:L6"/>
    <mergeCell ref="M6:O6"/>
    <mergeCell ref="K7:L7"/>
    <mergeCell ref="M7:O7"/>
    <mergeCell ref="K8:L8"/>
    <mergeCell ref="M8:O8"/>
    <mergeCell ref="K9:L9"/>
    <mergeCell ref="K12:L12"/>
    <mergeCell ref="M12:O12"/>
    <mergeCell ref="K13:L13"/>
    <mergeCell ref="M13:O13"/>
    <mergeCell ref="M9:O9"/>
    <mergeCell ref="K10:L10"/>
    <mergeCell ref="M10:O10"/>
    <mergeCell ref="K11:L11"/>
    <mergeCell ref="M11:O11"/>
    <mergeCell ref="F30:G30"/>
    <mergeCell ref="I30:J30"/>
    <mergeCell ref="K30:L30"/>
    <mergeCell ref="N30:O30"/>
    <mergeCell ref="F31:G31"/>
    <mergeCell ref="I31:J31"/>
    <mergeCell ref="K31:L31"/>
    <mergeCell ref="F32:G32"/>
    <mergeCell ref="I32:J32"/>
    <mergeCell ref="K32:L32"/>
    <mergeCell ref="N31:O31"/>
    <mergeCell ref="N32:O32"/>
    <mergeCell ref="C47:C50"/>
    <mergeCell ref="F47:G47"/>
    <mergeCell ref="I47:J47"/>
    <mergeCell ref="K47:L47"/>
    <mergeCell ref="F49:G49"/>
    <mergeCell ref="I49:J49"/>
    <mergeCell ref="K49:L49"/>
    <mergeCell ref="F45:G45"/>
    <mergeCell ref="I45:J45"/>
    <mergeCell ref="K45:L45"/>
    <mergeCell ref="F50:G50"/>
    <mergeCell ref="I50:J50"/>
    <mergeCell ref="K50:L50"/>
    <mergeCell ref="F48:G48"/>
    <mergeCell ref="I48:J48"/>
    <mergeCell ref="K48:L48"/>
    <mergeCell ref="F40:G40"/>
    <mergeCell ref="I40:J40"/>
    <mergeCell ref="K40:L40"/>
    <mergeCell ref="F41:G41"/>
    <mergeCell ref="I41:J41"/>
    <mergeCell ref="K53:L53"/>
    <mergeCell ref="F54:G54"/>
    <mergeCell ref="I54:J54"/>
    <mergeCell ref="K54:L54"/>
    <mergeCell ref="K51:L51"/>
    <mergeCell ref="F52:G52"/>
    <mergeCell ref="I52:J52"/>
    <mergeCell ref="K52:L52"/>
    <mergeCell ref="F51:G51"/>
    <mergeCell ref="I51:J51"/>
    <mergeCell ref="F53:G53"/>
    <mergeCell ref="I53:J53"/>
    <mergeCell ref="C58:C61"/>
    <mergeCell ref="F58:G58"/>
    <mergeCell ref="I58:J58"/>
    <mergeCell ref="F60:G60"/>
    <mergeCell ref="I60:J60"/>
    <mergeCell ref="K55:L55"/>
    <mergeCell ref="C56:C57"/>
    <mergeCell ref="F56:G56"/>
    <mergeCell ref="I56:J56"/>
    <mergeCell ref="K56:L56"/>
    <mergeCell ref="F57:G57"/>
    <mergeCell ref="I57:J57"/>
    <mergeCell ref="K57:L57"/>
    <mergeCell ref="C51:C55"/>
    <mergeCell ref="F55:G55"/>
    <mergeCell ref="I55:J55"/>
    <mergeCell ref="K60:L60"/>
    <mergeCell ref="F61:G61"/>
    <mergeCell ref="I61:J61"/>
    <mergeCell ref="K61:L61"/>
    <mergeCell ref="K58:L58"/>
    <mergeCell ref="F59:G59"/>
    <mergeCell ref="I59:J59"/>
    <mergeCell ref="K59:L59"/>
  </mergeCells>
  <phoneticPr fontId="13" type="noConversion"/>
  <dataValidations disablePrompts="1" count="1">
    <dataValidation type="list" allowBlank="1" showInputMessage="1" showErrorMessage="1" sqref="E56" xr:uid="{92D4536C-A239-45D3-9FBF-6C4F92B20ED3}">
      <formula1>DOMAINES</formula1>
    </dataValidation>
  </dataValidations>
  <pageMargins left="3.937007874015748E-2" right="3.937007874015748E-2" top="0.19685039370078741" bottom="0.19685039370078741" header="0.11811023622047245" footer="0.11811023622047245"/>
  <pageSetup paperSize="9" scale="38" fitToHeight="0" orientation="landscape" r:id="rId1"/>
  <rowBreaks count="3" manualBreakCount="3">
    <brk id="27" max="15" man="1"/>
    <brk id="40" max="15" man="1"/>
    <brk id="50"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6A21B-DA04-4F5F-BF67-047AB85E0827}">
  <sheetPr>
    <tabColor rgb="FFFF0000"/>
    <pageSetUpPr fitToPage="1"/>
  </sheetPr>
  <dimension ref="A1:AU77"/>
  <sheetViews>
    <sheetView topLeftCell="A52" zoomScale="50" zoomScaleNormal="50" zoomScaleSheetLayoutView="40" workbookViewId="0">
      <selection activeCell="K47" sqref="K47:L47"/>
    </sheetView>
  </sheetViews>
  <sheetFormatPr baseColWidth="10" defaultColWidth="11.42578125" defaultRowHeight="15" x14ac:dyDescent="0.25"/>
  <cols>
    <col min="1" max="1" width="5.7109375" customWidth="1"/>
    <col min="2" max="2" width="20.7109375" customWidth="1"/>
    <col min="3" max="3" width="34.7109375" customWidth="1"/>
    <col min="4" max="4" width="38.7109375" style="235" customWidth="1"/>
    <col min="5" max="5" width="34.7109375" customWidth="1"/>
    <col min="6" max="6" width="30.85546875" customWidth="1"/>
    <col min="7" max="7" width="28.42578125" customWidth="1"/>
    <col min="8" max="8" width="22.7109375" customWidth="1"/>
    <col min="9" max="9" width="23.7109375" customWidth="1"/>
    <col min="10" max="10" width="22.28515625" customWidth="1"/>
    <col min="11" max="11" width="23.7109375" customWidth="1"/>
    <col min="12" max="12" width="22.7109375" customWidth="1"/>
    <col min="13" max="13" width="30.7109375" customWidth="1"/>
    <col min="14" max="16" width="11.7109375" customWidth="1"/>
    <col min="17" max="17" width="23" customWidth="1"/>
    <col min="18" max="18" width="8.85546875" customWidth="1"/>
    <col min="19" max="19" width="17.7109375" bestFit="1" customWidth="1"/>
    <col min="41" max="16384" width="11.42578125" style="207"/>
  </cols>
  <sheetData>
    <row r="1" spans="1:40" ht="202.9" customHeight="1" x14ac:dyDescent="0.25">
      <c r="A1" s="5"/>
      <c r="B1" s="5"/>
      <c r="C1" s="5"/>
      <c r="D1" s="37"/>
      <c r="E1" s="5"/>
      <c r="F1" s="5"/>
      <c r="G1" s="5"/>
      <c r="H1" s="5"/>
      <c r="I1" s="5"/>
      <c r="J1" s="9"/>
      <c r="K1" s="10"/>
      <c r="L1" s="5"/>
      <c r="M1" s="5"/>
      <c r="N1" s="254"/>
      <c r="O1" s="5"/>
      <c r="P1" s="5"/>
      <c r="Q1" s="5"/>
      <c r="R1" s="5"/>
      <c r="S1" s="5"/>
      <c r="T1" s="5"/>
      <c r="U1" s="5"/>
      <c r="V1" s="5"/>
      <c r="W1" s="5"/>
      <c r="X1" s="5"/>
      <c r="Y1" s="5"/>
      <c r="Z1" s="5"/>
      <c r="AA1" s="5"/>
      <c r="AB1" s="5"/>
      <c r="AC1" s="5"/>
      <c r="AD1" s="5"/>
      <c r="AE1" s="5"/>
      <c r="AF1" s="5"/>
      <c r="AG1" s="5"/>
      <c r="AH1" s="5"/>
      <c r="AI1" s="5"/>
      <c r="AJ1" s="5"/>
      <c r="AK1" s="5"/>
      <c r="AL1" s="5"/>
      <c r="AM1" s="5"/>
      <c r="AN1" s="5"/>
    </row>
    <row r="2" spans="1:40" ht="60" customHeight="1" x14ac:dyDescent="0.25">
      <c r="A2" s="5"/>
      <c r="B2" s="5"/>
      <c r="C2" s="5"/>
      <c r="D2" s="37"/>
      <c r="E2" s="5"/>
      <c r="F2" s="5"/>
      <c r="G2" s="5"/>
      <c r="H2" s="5"/>
      <c r="I2" s="5"/>
      <c r="J2" s="9"/>
      <c r="K2" s="92" t="s">
        <v>97</v>
      </c>
      <c r="L2" s="5"/>
      <c r="M2" s="5"/>
      <c r="N2" s="254"/>
      <c r="O2" s="5"/>
      <c r="P2" s="5"/>
      <c r="Q2" s="5"/>
      <c r="R2" s="5"/>
      <c r="S2" s="5"/>
      <c r="T2" s="5"/>
      <c r="U2" s="5"/>
      <c r="V2" s="5"/>
      <c r="W2" s="5"/>
      <c r="X2" s="5"/>
      <c r="Y2" s="5"/>
      <c r="Z2" s="5"/>
      <c r="AA2" s="5"/>
      <c r="AB2" s="5"/>
      <c r="AC2" s="5"/>
      <c r="AD2" s="5"/>
      <c r="AE2" s="5"/>
      <c r="AF2" s="5"/>
      <c r="AG2" s="5"/>
      <c r="AH2" s="5"/>
      <c r="AI2" s="5"/>
      <c r="AJ2" s="5"/>
      <c r="AK2" s="5"/>
      <c r="AL2" s="5"/>
      <c r="AM2" s="5"/>
      <c r="AN2" s="5"/>
    </row>
    <row r="3" spans="1:40" ht="38.1" customHeight="1" x14ac:dyDescent="0.25">
      <c r="A3" s="5"/>
      <c r="B3" s="5"/>
      <c r="C3" s="5"/>
      <c r="D3" s="37"/>
      <c r="E3" s="5"/>
      <c r="F3" s="5"/>
      <c r="G3" s="5"/>
      <c r="H3" s="5"/>
      <c r="I3" s="5"/>
      <c r="J3" s="9"/>
      <c r="K3" s="265" t="s">
        <v>75</v>
      </c>
      <c r="L3" s="265"/>
      <c r="M3" s="263" t="s">
        <v>79</v>
      </c>
      <c r="N3" s="263"/>
      <c r="O3" s="263"/>
      <c r="P3" s="263"/>
      <c r="Q3" s="5"/>
      <c r="R3" s="5"/>
      <c r="S3" s="5"/>
      <c r="T3" s="5"/>
      <c r="U3" s="5"/>
      <c r="V3" s="5"/>
      <c r="W3" s="5"/>
      <c r="X3" s="5"/>
      <c r="Y3" s="5"/>
      <c r="Z3" s="5"/>
      <c r="AA3" s="5"/>
      <c r="AB3" s="5"/>
      <c r="AC3" s="5"/>
      <c r="AD3" s="5"/>
      <c r="AE3" s="5"/>
      <c r="AF3" s="5"/>
      <c r="AG3" s="5"/>
      <c r="AH3" s="5"/>
      <c r="AI3" s="5"/>
      <c r="AJ3" s="5"/>
      <c r="AK3" s="5"/>
      <c r="AL3" s="5"/>
      <c r="AM3" s="5"/>
      <c r="AN3" s="5"/>
    </row>
    <row r="4" spans="1:40" ht="38.1" customHeight="1" x14ac:dyDescent="0.25">
      <c r="A4" s="5"/>
      <c r="B4" s="5"/>
      <c r="C4" s="5"/>
      <c r="D4" s="37"/>
      <c r="E4" s="5"/>
      <c r="F4" s="5"/>
      <c r="G4" s="5"/>
      <c r="H4" s="5"/>
      <c r="I4" s="5"/>
      <c r="J4" s="9"/>
      <c r="K4" s="265" t="s">
        <v>50</v>
      </c>
      <c r="L4" s="265"/>
      <c r="M4" s="264" t="s">
        <v>51</v>
      </c>
      <c r="N4" s="264"/>
      <c r="O4" s="264"/>
      <c r="P4" s="264"/>
      <c r="Q4" s="5"/>
      <c r="R4" s="5"/>
      <c r="S4" s="5"/>
      <c r="T4" s="5"/>
      <c r="U4" s="5"/>
      <c r="V4" s="5"/>
      <c r="W4" s="5"/>
      <c r="X4" s="5"/>
      <c r="Y4" s="5"/>
      <c r="Z4" s="5"/>
      <c r="AA4" s="5"/>
      <c r="AB4" s="5"/>
      <c r="AC4" s="5"/>
      <c r="AD4" s="5"/>
      <c r="AE4" s="5"/>
      <c r="AF4" s="5"/>
      <c r="AG4" s="5"/>
      <c r="AH4" s="5"/>
      <c r="AI4" s="5"/>
      <c r="AJ4" s="5"/>
      <c r="AK4" s="5"/>
      <c r="AL4" s="5"/>
      <c r="AM4" s="5"/>
      <c r="AN4" s="5"/>
    </row>
    <row r="5" spans="1:40" ht="38.1" customHeight="1" x14ac:dyDescent="0.25">
      <c r="A5" s="5"/>
      <c r="B5" s="5"/>
      <c r="C5" s="5"/>
      <c r="D5" s="37"/>
      <c r="E5" s="5"/>
      <c r="F5" s="5"/>
      <c r="G5" s="5"/>
      <c r="H5" s="5"/>
      <c r="I5" s="5"/>
      <c r="J5" s="9"/>
      <c r="K5" s="265" t="s">
        <v>52</v>
      </c>
      <c r="L5" s="265"/>
      <c r="M5" s="263" t="s">
        <v>53</v>
      </c>
      <c r="N5" s="263"/>
      <c r="O5" s="263"/>
      <c r="P5" s="263"/>
      <c r="Q5" s="5"/>
      <c r="R5" s="5"/>
      <c r="S5" s="5"/>
      <c r="T5" s="5"/>
      <c r="U5" s="5"/>
      <c r="V5" s="5"/>
      <c r="W5" s="5"/>
      <c r="X5" s="5"/>
      <c r="Y5" s="5"/>
      <c r="Z5" s="5"/>
      <c r="AA5" s="5"/>
      <c r="AB5" s="5"/>
      <c r="AC5" s="5"/>
      <c r="AD5" s="5"/>
      <c r="AE5" s="5"/>
      <c r="AF5" s="5"/>
      <c r="AG5" s="5"/>
      <c r="AH5" s="5"/>
      <c r="AI5" s="5"/>
      <c r="AJ5" s="5"/>
      <c r="AK5" s="5"/>
      <c r="AL5" s="5"/>
      <c r="AM5" s="5"/>
      <c r="AN5" s="5"/>
    </row>
    <row r="6" spans="1:40" ht="38.1" customHeight="1" x14ac:dyDescent="0.25">
      <c r="A6" s="5"/>
      <c r="B6" s="5"/>
      <c r="C6" s="5"/>
      <c r="D6" s="37"/>
      <c r="E6" s="5"/>
      <c r="F6" s="5"/>
      <c r="G6" s="5"/>
      <c r="H6" s="5"/>
      <c r="I6" s="5"/>
      <c r="J6" s="9"/>
      <c r="K6" s="265" t="s">
        <v>29</v>
      </c>
      <c r="L6" s="265"/>
      <c r="M6" s="264" t="s">
        <v>96</v>
      </c>
      <c r="N6" s="264"/>
      <c r="O6" s="264"/>
      <c r="P6" s="264"/>
      <c r="Q6" s="5"/>
      <c r="R6" s="5"/>
      <c r="S6" s="5"/>
      <c r="T6" s="5"/>
      <c r="U6" s="5"/>
      <c r="V6" s="5"/>
      <c r="W6" s="5"/>
      <c r="X6" s="5"/>
      <c r="Y6" s="5"/>
      <c r="Z6" s="5"/>
      <c r="AA6" s="5"/>
      <c r="AB6" s="5"/>
      <c r="AC6" s="5"/>
      <c r="AD6" s="5"/>
      <c r="AE6" s="5"/>
      <c r="AF6" s="5"/>
      <c r="AG6" s="5"/>
      <c r="AH6" s="5"/>
      <c r="AI6" s="5"/>
      <c r="AJ6" s="5"/>
      <c r="AK6" s="5"/>
      <c r="AL6" s="5"/>
      <c r="AM6" s="5"/>
      <c r="AN6" s="5"/>
    </row>
    <row r="7" spans="1:40" ht="38.1" customHeight="1" x14ac:dyDescent="0.25">
      <c r="A7" s="5"/>
      <c r="B7" s="5"/>
      <c r="C7" s="5"/>
      <c r="D7" s="37"/>
      <c r="E7" s="5"/>
      <c r="F7" s="5"/>
      <c r="G7" s="5"/>
      <c r="H7" s="5"/>
      <c r="I7" s="5"/>
      <c r="J7" s="9"/>
      <c r="K7" s="265" t="s">
        <v>54</v>
      </c>
      <c r="L7" s="265"/>
      <c r="M7" s="272">
        <v>44846</v>
      </c>
      <c r="N7" s="272"/>
      <c r="O7" s="272"/>
      <c r="P7" s="272"/>
      <c r="Q7" s="5"/>
      <c r="R7" s="5"/>
      <c r="S7" s="5"/>
      <c r="T7" s="5"/>
      <c r="U7" s="5"/>
      <c r="V7" s="5"/>
      <c r="W7" s="5"/>
      <c r="X7" s="5"/>
      <c r="Y7" s="5"/>
      <c r="Z7" s="5"/>
      <c r="AA7" s="5"/>
      <c r="AB7" s="5"/>
      <c r="AC7" s="5"/>
      <c r="AD7" s="5"/>
      <c r="AE7" s="5"/>
      <c r="AF7" s="5"/>
      <c r="AG7" s="5"/>
      <c r="AH7" s="5"/>
      <c r="AI7" s="5"/>
      <c r="AJ7" s="5"/>
      <c r="AK7" s="5"/>
      <c r="AL7" s="5"/>
      <c r="AM7" s="5"/>
      <c r="AN7" s="5"/>
    </row>
    <row r="8" spans="1:40" ht="38.1" customHeight="1" x14ac:dyDescent="0.25">
      <c r="A8" s="5"/>
      <c r="B8" s="5"/>
      <c r="C8" s="5"/>
      <c r="D8" s="37"/>
      <c r="E8" s="5"/>
      <c r="F8" s="5"/>
      <c r="G8" s="5"/>
      <c r="H8" s="5"/>
      <c r="I8" s="5"/>
      <c r="J8" s="9"/>
      <c r="K8" s="265" t="s">
        <v>55</v>
      </c>
      <c r="L8" s="265"/>
      <c r="M8" s="277">
        <v>46716</v>
      </c>
      <c r="N8" s="277"/>
      <c r="O8" s="277"/>
      <c r="P8" s="277"/>
      <c r="Q8" s="5"/>
      <c r="R8" s="5"/>
      <c r="S8" s="5"/>
      <c r="T8" s="5"/>
      <c r="U8" s="5"/>
      <c r="V8" s="5"/>
      <c r="W8" s="5"/>
      <c r="X8" s="5"/>
      <c r="Y8" s="5"/>
      <c r="Z8" s="5"/>
      <c r="AA8" s="5"/>
      <c r="AB8" s="5"/>
      <c r="AC8" s="5"/>
      <c r="AD8" s="5"/>
      <c r="AE8" s="5"/>
      <c r="AF8" s="5"/>
      <c r="AG8" s="5"/>
      <c r="AH8" s="5"/>
      <c r="AI8" s="5"/>
      <c r="AJ8" s="5"/>
      <c r="AK8" s="5"/>
      <c r="AL8" s="5"/>
      <c r="AM8" s="5"/>
      <c r="AN8" s="5"/>
    </row>
    <row r="9" spans="1:40" ht="38.1" customHeight="1" x14ac:dyDescent="0.25">
      <c r="A9" s="5"/>
      <c r="B9" s="5"/>
      <c r="C9" s="5"/>
      <c r="D9" s="37"/>
      <c r="E9" s="5"/>
      <c r="F9" s="5"/>
      <c r="G9" s="5"/>
      <c r="H9" s="5"/>
      <c r="I9" s="5"/>
      <c r="J9" s="9"/>
      <c r="K9" s="265" t="s">
        <v>63</v>
      </c>
      <c r="L9" s="265"/>
      <c r="M9" s="263" t="s">
        <v>58</v>
      </c>
      <c r="N9" s="263"/>
      <c r="O9" s="263"/>
      <c r="P9" s="263"/>
      <c r="Q9" s="5"/>
      <c r="R9" s="5"/>
      <c r="S9" s="5"/>
      <c r="T9" s="5"/>
      <c r="U9" s="5"/>
      <c r="V9" s="5"/>
      <c r="W9" s="5"/>
      <c r="X9" s="5"/>
      <c r="Y9" s="5"/>
      <c r="Z9" s="5"/>
      <c r="AA9" s="5"/>
      <c r="AB9" s="5"/>
      <c r="AC9" s="5"/>
      <c r="AD9" s="5"/>
      <c r="AE9" s="5"/>
      <c r="AF9" s="5"/>
      <c r="AG9" s="5"/>
      <c r="AH9" s="5"/>
      <c r="AI9" s="5"/>
      <c r="AJ9" s="5"/>
      <c r="AK9" s="5"/>
      <c r="AL9" s="5"/>
      <c r="AM9" s="5"/>
      <c r="AN9" s="5"/>
    </row>
    <row r="10" spans="1:40" ht="42.6" customHeight="1" x14ac:dyDescent="0.25">
      <c r="A10" s="5"/>
      <c r="B10" s="5"/>
      <c r="C10" s="5"/>
      <c r="D10" s="37"/>
      <c r="E10" s="5"/>
      <c r="F10" s="5"/>
      <c r="G10" s="5"/>
      <c r="H10" s="5"/>
      <c r="I10" s="5"/>
      <c r="J10" s="9"/>
      <c r="K10" s="265" t="s">
        <v>70</v>
      </c>
      <c r="L10" s="265"/>
      <c r="M10" s="264" t="s">
        <v>105</v>
      </c>
      <c r="N10" s="264"/>
      <c r="O10" s="264"/>
      <c r="P10" s="264"/>
      <c r="Q10" s="5"/>
      <c r="R10" s="5"/>
      <c r="S10" s="5"/>
      <c r="T10" s="5"/>
      <c r="U10" s="5"/>
      <c r="V10" s="5"/>
      <c r="W10" s="5"/>
      <c r="X10" s="5"/>
      <c r="Y10" s="5"/>
      <c r="Z10" s="5"/>
      <c r="AA10" s="5"/>
      <c r="AB10" s="5"/>
      <c r="AC10" s="5"/>
      <c r="AD10" s="5"/>
      <c r="AE10" s="5"/>
      <c r="AF10" s="5"/>
      <c r="AG10" s="5"/>
      <c r="AH10" s="5"/>
      <c r="AI10" s="5"/>
      <c r="AJ10" s="5"/>
      <c r="AK10" s="5"/>
      <c r="AL10" s="5"/>
      <c r="AM10" s="5"/>
      <c r="AN10" s="5"/>
    </row>
    <row r="11" spans="1:40" ht="38.1" customHeight="1" x14ac:dyDescent="0.25">
      <c r="A11" s="5"/>
      <c r="B11" s="5"/>
      <c r="C11" s="5"/>
      <c r="D11" s="37"/>
      <c r="E11" s="5"/>
      <c r="F11" s="5"/>
      <c r="G11" s="5"/>
      <c r="H11" s="5"/>
      <c r="I11" s="5"/>
      <c r="J11" s="9"/>
      <c r="K11" s="265" t="s">
        <v>59</v>
      </c>
      <c r="L11" s="265"/>
      <c r="M11" s="299" t="s">
        <v>98</v>
      </c>
      <c r="N11" s="299"/>
      <c r="O11" s="299"/>
      <c r="P11" s="299"/>
      <c r="Q11" s="5"/>
      <c r="R11" s="5"/>
      <c r="S11" s="5"/>
      <c r="T11" s="5"/>
      <c r="U11" s="5"/>
      <c r="V11" s="5"/>
      <c r="W11" s="5"/>
      <c r="X11" s="5"/>
      <c r="Y11" s="5"/>
      <c r="Z11" s="5"/>
      <c r="AA11" s="5"/>
      <c r="AB11" s="5"/>
      <c r="AC11" s="5"/>
      <c r="AD11" s="5"/>
      <c r="AE11" s="5"/>
      <c r="AF11" s="5"/>
      <c r="AG11" s="5"/>
      <c r="AH11" s="5"/>
      <c r="AI11" s="5"/>
      <c r="AJ11" s="5"/>
      <c r="AK11" s="5"/>
      <c r="AL11" s="5"/>
      <c r="AM11" s="5"/>
      <c r="AN11" s="5"/>
    </row>
    <row r="12" spans="1:40" ht="38.1" customHeight="1" x14ac:dyDescent="0.25">
      <c r="A12" s="5"/>
      <c r="B12" s="5"/>
      <c r="C12" s="5"/>
      <c r="D12" s="37"/>
      <c r="E12" s="5"/>
      <c r="F12" s="5"/>
      <c r="G12" s="5"/>
      <c r="H12" s="5"/>
      <c r="I12" s="5"/>
      <c r="J12" s="9"/>
      <c r="K12" s="265" t="s">
        <v>62</v>
      </c>
      <c r="L12" s="265"/>
      <c r="M12" s="264" t="s">
        <v>66</v>
      </c>
      <c r="N12" s="264"/>
      <c r="O12" s="264"/>
      <c r="P12" s="264"/>
      <c r="Q12" s="5"/>
      <c r="R12" s="5"/>
      <c r="S12" s="5"/>
      <c r="T12" s="5"/>
      <c r="U12" s="5"/>
      <c r="V12" s="5"/>
      <c r="W12" s="5"/>
      <c r="X12" s="5"/>
      <c r="Y12" s="5"/>
      <c r="Z12" s="5"/>
      <c r="AA12" s="5"/>
      <c r="AB12" s="5"/>
      <c r="AC12" s="5"/>
      <c r="AD12" s="5"/>
      <c r="AE12" s="5"/>
      <c r="AF12" s="5"/>
      <c r="AG12" s="5"/>
      <c r="AH12" s="5"/>
      <c r="AI12" s="5"/>
      <c r="AJ12" s="5"/>
      <c r="AK12" s="5"/>
      <c r="AL12" s="5"/>
      <c r="AM12" s="5"/>
      <c r="AN12" s="5"/>
    </row>
    <row r="13" spans="1:40" ht="38.1" customHeight="1" x14ac:dyDescent="0.25">
      <c r="A13" s="5"/>
      <c r="B13" s="5"/>
      <c r="C13" s="5"/>
      <c r="D13" s="37"/>
      <c r="E13" s="5"/>
      <c r="F13" s="5"/>
      <c r="G13" s="5"/>
      <c r="H13" s="5"/>
      <c r="I13" s="5"/>
      <c r="J13" s="9"/>
      <c r="K13" s="265" t="s">
        <v>61</v>
      </c>
      <c r="L13" s="265"/>
      <c r="M13" s="278" t="s">
        <v>65</v>
      </c>
      <c r="N13" s="278"/>
      <c r="O13" s="278"/>
      <c r="P13" s="278"/>
      <c r="Q13" s="5"/>
      <c r="R13" s="5"/>
      <c r="S13" s="5"/>
      <c r="T13" s="5"/>
      <c r="U13" s="5"/>
      <c r="V13" s="5"/>
      <c r="W13" s="5"/>
      <c r="X13" s="5"/>
      <c r="Y13" s="5"/>
      <c r="Z13" s="5"/>
      <c r="AA13" s="5"/>
      <c r="AB13" s="5"/>
      <c r="AC13" s="5"/>
      <c r="AD13" s="5"/>
      <c r="AE13" s="5"/>
      <c r="AF13" s="5"/>
      <c r="AG13" s="5"/>
      <c r="AH13" s="5"/>
      <c r="AI13" s="5"/>
      <c r="AJ13" s="5"/>
      <c r="AK13" s="5"/>
      <c r="AL13" s="5"/>
      <c r="AM13" s="5"/>
      <c r="AN13" s="5"/>
    </row>
    <row r="14" spans="1:40" ht="31.15" customHeight="1" x14ac:dyDescent="0.3">
      <c r="A14" s="5"/>
      <c r="B14" s="5"/>
      <c r="C14" s="58"/>
      <c r="D14" s="37"/>
      <c r="E14" s="5"/>
      <c r="F14" s="5"/>
      <c r="G14" s="5"/>
      <c r="H14" s="5"/>
      <c r="I14" s="5"/>
      <c r="J14" s="5"/>
      <c r="K14" s="5"/>
      <c r="L14" s="5"/>
      <c r="M14" s="5"/>
      <c r="N14" s="254"/>
      <c r="O14" s="5"/>
      <c r="P14" s="5"/>
      <c r="Q14" s="5"/>
      <c r="R14" s="5"/>
      <c r="S14" s="5"/>
      <c r="T14" s="5"/>
      <c r="U14" s="5"/>
      <c r="V14" s="5"/>
      <c r="W14" s="5"/>
      <c r="X14" s="5"/>
      <c r="Y14" s="5"/>
      <c r="Z14" s="5"/>
      <c r="AA14" s="5"/>
      <c r="AB14" s="5"/>
      <c r="AC14" s="5"/>
      <c r="AD14" s="5"/>
      <c r="AE14" s="5"/>
      <c r="AF14" s="5"/>
      <c r="AG14" s="5"/>
      <c r="AH14" s="5"/>
      <c r="AI14" s="5"/>
      <c r="AJ14" s="5"/>
      <c r="AK14" s="5"/>
      <c r="AL14" s="5"/>
      <c r="AM14" s="5"/>
      <c r="AN14" s="5"/>
    </row>
    <row r="15" spans="1:40" s="208" customFormat="1" ht="71.25" customHeight="1" thickBot="1" x14ac:dyDescent="0.3">
      <c r="A15" s="11"/>
      <c r="B15" s="11"/>
      <c r="C15" s="98" t="s">
        <v>32</v>
      </c>
      <c r="D15" s="225" t="s">
        <v>15</v>
      </c>
      <c r="E15" s="98" t="s">
        <v>31</v>
      </c>
      <c r="F15" s="98" t="s">
        <v>30</v>
      </c>
      <c r="G15" s="66" t="s">
        <v>92</v>
      </c>
      <c r="H15" s="66" t="s">
        <v>119</v>
      </c>
      <c r="I15" s="66" t="s">
        <v>125</v>
      </c>
      <c r="J15" s="66" t="s">
        <v>126</v>
      </c>
      <c r="K15" s="66" t="s">
        <v>95</v>
      </c>
      <c r="L15" s="66" t="s">
        <v>89</v>
      </c>
      <c r="M15" s="66" t="s">
        <v>93</v>
      </c>
      <c r="N15" s="67"/>
      <c r="O15" s="53"/>
      <c r="P15" s="53"/>
      <c r="Q15" s="11"/>
      <c r="R15" s="11"/>
      <c r="S15" s="11"/>
      <c r="T15" s="11"/>
      <c r="U15" s="11"/>
      <c r="V15" s="11"/>
      <c r="W15" s="11"/>
      <c r="X15" s="11"/>
      <c r="Y15" s="11"/>
      <c r="Z15" s="11"/>
      <c r="AA15" s="11"/>
      <c r="AB15" s="11"/>
      <c r="AC15" s="11"/>
      <c r="AD15" s="11"/>
      <c r="AE15" s="11"/>
      <c r="AF15" s="11"/>
      <c r="AG15" s="11"/>
      <c r="AH15" s="11"/>
      <c r="AI15" s="11"/>
      <c r="AJ15" s="11"/>
      <c r="AK15" s="11"/>
      <c r="AL15" s="11"/>
      <c r="AM15" s="11"/>
      <c r="AN15" s="11"/>
    </row>
    <row r="16" spans="1:40" s="208" customFormat="1" ht="60" customHeight="1" thickTop="1" thickBot="1" x14ac:dyDescent="0.3">
      <c r="A16" s="11"/>
      <c r="B16" s="11"/>
      <c r="C16" s="47" t="s">
        <v>9</v>
      </c>
      <c r="D16" s="67" t="s">
        <v>10</v>
      </c>
      <c r="E16" s="68" t="s">
        <v>104</v>
      </c>
      <c r="F16" s="68" t="s">
        <v>19</v>
      </c>
      <c r="G16" s="197">
        <v>3</v>
      </c>
      <c r="H16" s="198">
        <v>136868377.07999998</v>
      </c>
      <c r="I16" s="199">
        <v>32531022.170000002</v>
      </c>
      <c r="J16" s="199">
        <v>1073342.6499999999</v>
      </c>
      <c r="K16" s="199">
        <v>33604364.82</v>
      </c>
      <c r="L16" s="199">
        <v>103264012.25999999</v>
      </c>
      <c r="M16" s="72">
        <v>0.46333333333333337</v>
      </c>
      <c r="N16" s="255" t="s">
        <v>18</v>
      </c>
      <c r="O16" s="84" t="s">
        <v>18</v>
      </c>
      <c r="P16" s="85"/>
      <c r="Q16" s="11"/>
      <c r="R16" s="17"/>
      <c r="S16" s="3"/>
      <c r="T16" s="11"/>
      <c r="U16" s="11"/>
      <c r="V16" s="11"/>
      <c r="W16" s="11"/>
      <c r="X16" s="11"/>
      <c r="Y16" s="11"/>
      <c r="Z16" s="11"/>
      <c r="AA16" s="11"/>
      <c r="AB16" s="11"/>
      <c r="AC16" s="11"/>
      <c r="AD16" s="11"/>
      <c r="AE16" s="11"/>
      <c r="AF16" s="11"/>
      <c r="AG16" s="11"/>
      <c r="AH16" s="11"/>
      <c r="AI16" s="11"/>
      <c r="AJ16" s="11"/>
      <c r="AK16" s="11"/>
      <c r="AL16" s="11"/>
      <c r="AM16" s="11"/>
      <c r="AN16" s="11"/>
    </row>
    <row r="17" spans="1:47" s="208" customFormat="1" ht="60" customHeight="1" thickTop="1" x14ac:dyDescent="0.25">
      <c r="A17" s="11"/>
      <c r="B17" s="11"/>
      <c r="C17" s="104" t="s">
        <v>74</v>
      </c>
      <c r="D17" s="73" t="s">
        <v>14</v>
      </c>
      <c r="E17" s="74" t="s">
        <v>35</v>
      </c>
      <c r="F17" s="74" t="s">
        <v>19</v>
      </c>
      <c r="G17" s="190">
        <v>1</v>
      </c>
      <c r="H17" s="192">
        <v>3360480</v>
      </c>
      <c r="I17" s="193">
        <v>2901779.94</v>
      </c>
      <c r="J17" s="193">
        <v>18461.54</v>
      </c>
      <c r="K17" s="193">
        <v>2920241.48</v>
      </c>
      <c r="L17" s="193">
        <v>440238.52000000008</v>
      </c>
      <c r="M17" s="78">
        <v>0.48</v>
      </c>
      <c r="N17" s="256" t="s">
        <v>18</v>
      </c>
      <c r="O17" s="86" t="s">
        <v>18</v>
      </c>
      <c r="P17" s="87"/>
      <c r="Q17" s="11"/>
      <c r="R17" s="17"/>
      <c r="S17" s="11"/>
      <c r="T17" s="11"/>
      <c r="U17" s="11"/>
      <c r="V17" s="11"/>
      <c r="W17" s="11"/>
      <c r="X17" s="11"/>
      <c r="Y17" s="11"/>
      <c r="Z17" s="11"/>
      <c r="AA17" s="11"/>
      <c r="AB17" s="11"/>
      <c r="AC17" s="11"/>
      <c r="AD17" s="11"/>
      <c r="AE17" s="11"/>
      <c r="AF17" s="11"/>
      <c r="AG17" s="11"/>
      <c r="AH17" s="11"/>
      <c r="AI17" s="11"/>
      <c r="AJ17" s="11"/>
      <c r="AK17" s="11"/>
      <c r="AL17" s="11"/>
      <c r="AM17" s="11"/>
      <c r="AN17" s="11"/>
    </row>
    <row r="18" spans="1:47" s="208" customFormat="1" ht="60" customHeight="1" x14ac:dyDescent="0.25">
      <c r="A18" s="11"/>
      <c r="B18" s="11"/>
      <c r="C18" s="104" t="s">
        <v>73</v>
      </c>
      <c r="D18" s="73" t="s">
        <v>14</v>
      </c>
      <c r="E18" s="74" t="s">
        <v>40</v>
      </c>
      <c r="F18" s="74" t="s">
        <v>26</v>
      </c>
      <c r="G18" s="190">
        <v>2</v>
      </c>
      <c r="H18" s="192">
        <v>143600000</v>
      </c>
      <c r="I18" s="193">
        <v>82204883.039999992</v>
      </c>
      <c r="J18" s="193">
        <v>19135830.899999999</v>
      </c>
      <c r="K18" s="193">
        <v>101340713.94</v>
      </c>
      <c r="L18" s="193">
        <v>42259286.060000002</v>
      </c>
      <c r="M18" s="78">
        <v>1</v>
      </c>
      <c r="N18" s="256" t="s">
        <v>18</v>
      </c>
      <c r="O18" s="86" t="s">
        <v>18</v>
      </c>
      <c r="P18" s="87"/>
      <c r="Q18" s="11"/>
      <c r="R18" s="17"/>
      <c r="S18" s="11"/>
      <c r="T18" s="11"/>
      <c r="U18" s="11"/>
      <c r="V18" s="11"/>
      <c r="W18" s="11"/>
      <c r="X18" s="11"/>
      <c r="Y18" s="11"/>
      <c r="Z18" s="11"/>
      <c r="AA18" s="11"/>
      <c r="AB18" s="11"/>
      <c r="AC18" s="11"/>
      <c r="AD18" s="11"/>
      <c r="AE18" s="11"/>
      <c r="AF18" s="11"/>
      <c r="AG18" s="11"/>
      <c r="AH18" s="11"/>
      <c r="AI18" s="11"/>
      <c r="AJ18" s="11"/>
      <c r="AK18" s="11"/>
      <c r="AL18" s="11"/>
      <c r="AM18" s="11"/>
      <c r="AN18" s="11"/>
    </row>
    <row r="19" spans="1:47" s="208" customFormat="1" ht="60" customHeight="1" x14ac:dyDescent="0.25">
      <c r="A19" s="11"/>
      <c r="B19" s="11"/>
      <c r="C19" s="54" t="s">
        <v>36</v>
      </c>
      <c r="D19" s="67" t="s">
        <v>106</v>
      </c>
      <c r="E19" s="68" t="s">
        <v>101</v>
      </c>
      <c r="F19" s="68" t="s">
        <v>19</v>
      </c>
      <c r="G19" s="191">
        <v>5</v>
      </c>
      <c r="H19" s="194">
        <v>73074660.079999998</v>
      </c>
      <c r="I19" s="195">
        <v>21589660.079999998</v>
      </c>
      <c r="J19" s="195">
        <v>7093257.5</v>
      </c>
      <c r="K19" s="195">
        <v>28682917.579999998</v>
      </c>
      <c r="L19" s="195">
        <v>44391742.5</v>
      </c>
      <c r="M19" s="72">
        <v>0.57999999999999996</v>
      </c>
      <c r="N19" s="255" t="s">
        <v>18</v>
      </c>
      <c r="O19" s="84" t="s">
        <v>18</v>
      </c>
      <c r="P19" s="85"/>
      <c r="Q19" s="11"/>
      <c r="R19" s="17"/>
      <c r="S19" s="11"/>
      <c r="T19" s="11"/>
      <c r="U19" s="11"/>
      <c r="V19" s="11"/>
      <c r="W19" s="11"/>
      <c r="X19" s="11"/>
      <c r="Y19" s="11"/>
      <c r="Z19" s="11"/>
      <c r="AA19" s="11"/>
      <c r="AB19" s="11"/>
      <c r="AC19" s="11"/>
      <c r="AD19" s="11"/>
      <c r="AE19" s="11"/>
      <c r="AF19" s="11"/>
      <c r="AG19" s="11"/>
      <c r="AH19" s="11"/>
      <c r="AI19" s="11"/>
      <c r="AJ19" s="11"/>
      <c r="AK19" s="11"/>
      <c r="AL19" s="11"/>
      <c r="AM19" s="11"/>
      <c r="AN19" s="11"/>
    </row>
    <row r="20" spans="1:47" s="208" customFormat="1" ht="60" customHeight="1" x14ac:dyDescent="0.25">
      <c r="A20" s="11"/>
      <c r="B20" s="11"/>
      <c r="C20" s="48" t="s">
        <v>11</v>
      </c>
      <c r="D20" s="73" t="s">
        <v>12</v>
      </c>
      <c r="E20" s="74" t="s">
        <v>25</v>
      </c>
      <c r="F20" s="74" t="s">
        <v>19</v>
      </c>
      <c r="G20" s="190">
        <v>1</v>
      </c>
      <c r="H20" s="192">
        <v>75000000</v>
      </c>
      <c r="I20" s="193">
        <v>34520956.670000002</v>
      </c>
      <c r="J20" s="193">
        <v>4245000</v>
      </c>
      <c r="K20" s="193">
        <v>38765956.670000002</v>
      </c>
      <c r="L20" s="193">
        <v>36234043.329999998</v>
      </c>
      <c r="M20" s="78">
        <v>0.25</v>
      </c>
      <c r="N20" s="78"/>
      <c r="O20" s="86" t="s">
        <v>18</v>
      </c>
      <c r="P20" s="87"/>
      <c r="Q20" s="11"/>
      <c r="R20" s="17"/>
      <c r="S20" s="11"/>
      <c r="T20" s="11"/>
      <c r="U20" s="11"/>
      <c r="V20" s="11"/>
      <c r="W20" s="11"/>
      <c r="X20" s="11"/>
      <c r="Y20" s="11"/>
      <c r="Z20" s="11"/>
      <c r="AA20" s="11"/>
      <c r="AB20" s="11"/>
      <c r="AC20" s="11"/>
      <c r="AD20" s="11"/>
      <c r="AE20" s="11"/>
      <c r="AF20" s="11"/>
      <c r="AG20" s="11"/>
      <c r="AH20" s="11"/>
      <c r="AI20" s="11"/>
      <c r="AJ20" s="11"/>
      <c r="AK20" s="11"/>
      <c r="AL20" s="11"/>
      <c r="AM20" s="11"/>
      <c r="AN20" s="11"/>
    </row>
    <row r="21" spans="1:47" s="208" customFormat="1" ht="60" customHeight="1" x14ac:dyDescent="0.25">
      <c r="A21" s="11"/>
      <c r="B21" s="11"/>
      <c r="C21" s="56" t="s">
        <v>41</v>
      </c>
      <c r="D21" s="67" t="s">
        <v>41</v>
      </c>
      <c r="E21" s="68" t="s">
        <v>42</v>
      </c>
      <c r="F21" s="68" t="s">
        <v>19</v>
      </c>
      <c r="G21" s="191">
        <v>3</v>
      </c>
      <c r="H21" s="194">
        <v>1772498.79</v>
      </c>
      <c r="I21" s="195">
        <v>1772498.79</v>
      </c>
      <c r="J21" s="195">
        <v>0</v>
      </c>
      <c r="K21" s="195">
        <v>1772498.79</v>
      </c>
      <c r="L21" s="195">
        <v>0</v>
      </c>
      <c r="M21" s="72">
        <v>0.33</v>
      </c>
      <c r="N21" s="84"/>
      <c r="O21" s="84" t="s">
        <v>18</v>
      </c>
      <c r="P21" s="84"/>
      <c r="Q21" s="11"/>
      <c r="R21" s="17"/>
      <c r="S21" s="11"/>
      <c r="T21" s="11"/>
      <c r="U21" s="11"/>
      <c r="V21" s="11"/>
      <c r="W21" s="11"/>
      <c r="X21" s="11"/>
      <c r="Y21" s="11"/>
      <c r="Z21" s="11"/>
      <c r="AA21" s="11"/>
      <c r="AB21" s="11"/>
      <c r="AC21" s="11"/>
      <c r="AD21" s="11"/>
      <c r="AE21" s="11"/>
      <c r="AF21" s="11"/>
      <c r="AG21" s="11"/>
      <c r="AH21" s="11"/>
      <c r="AI21" s="11"/>
      <c r="AJ21" s="11"/>
      <c r="AK21" s="11"/>
      <c r="AL21" s="11"/>
      <c r="AM21" s="11"/>
      <c r="AN21" s="11"/>
    </row>
    <row r="22" spans="1:47" s="208" customFormat="1" ht="60" customHeight="1" x14ac:dyDescent="0.25">
      <c r="A22" s="11"/>
      <c r="B22" s="11"/>
      <c r="C22" s="52" t="s">
        <v>7</v>
      </c>
      <c r="D22" s="73" t="s">
        <v>8</v>
      </c>
      <c r="E22" s="74" t="s">
        <v>21</v>
      </c>
      <c r="F22" s="188" t="s">
        <v>19</v>
      </c>
      <c r="G22" s="190">
        <v>6</v>
      </c>
      <c r="H22" s="192">
        <v>112000000</v>
      </c>
      <c r="I22" s="193">
        <v>110352197.76119724</v>
      </c>
      <c r="J22" s="193">
        <v>0</v>
      </c>
      <c r="K22" s="193">
        <v>110352197.76119724</v>
      </c>
      <c r="L22" s="193">
        <v>1647802.2388027669</v>
      </c>
      <c r="M22" s="78">
        <v>0.33</v>
      </c>
      <c r="N22" s="78"/>
      <c r="O22" s="87"/>
      <c r="P22" s="86" t="s">
        <v>18</v>
      </c>
      <c r="Q22" s="11"/>
      <c r="R22" s="17"/>
      <c r="S22" s="11"/>
      <c r="T22" s="11"/>
      <c r="U22" s="11"/>
      <c r="V22" s="11"/>
      <c r="W22" s="11"/>
      <c r="X22" s="11"/>
      <c r="Y22" s="11"/>
      <c r="Z22" s="11"/>
      <c r="AA22" s="11"/>
      <c r="AB22" s="11"/>
      <c r="AC22" s="11"/>
      <c r="AD22" s="11"/>
      <c r="AE22" s="11"/>
      <c r="AF22" s="11"/>
      <c r="AG22" s="11"/>
      <c r="AH22" s="11"/>
      <c r="AI22" s="11"/>
      <c r="AJ22" s="11"/>
      <c r="AK22" s="11"/>
      <c r="AL22" s="11"/>
      <c r="AM22" s="11"/>
      <c r="AN22" s="11"/>
    </row>
    <row r="23" spans="1:47" s="208" customFormat="1" ht="60" customHeight="1" x14ac:dyDescent="0.25">
      <c r="A23" s="11"/>
      <c r="B23" s="11"/>
      <c r="C23" s="102" t="s">
        <v>0</v>
      </c>
      <c r="D23" s="67" t="s">
        <v>1</v>
      </c>
      <c r="E23" s="108" t="s">
        <v>20</v>
      </c>
      <c r="F23" s="68" t="s">
        <v>19</v>
      </c>
      <c r="G23" s="191">
        <v>3</v>
      </c>
      <c r="H23" s="194">
        <v>17051512</v>
      </c>
      <c r="I23" s="195">
        <v>3283000</v>
      </c>
      <c r="J23" s="195">
        <v>1274000</v>
      </c>
      <c r="K23" s="195">
        <v>4557000</v>
      </c>
      <c r="L23" s="195">
        <v>12494512</v>
      </c>
      <c r="M23" s="72">
        <v>0.49</v>
      </c>
      <c r="N23" s="72"/>
      <c r="O23" s="85"/>
      <c r="P23" s="84" t="s">
        <v>18</v>
      </c>
      <c r="Q23" s="11"/>
      <c r="R23" s="17"/>
      <c r="S23" s="11"/>
      <c r="T23" s="11"/>
      <c r="U23" s="11"/>
      <c r="V23" s="11"/>
      <c r="W23" s="11"/>
      <c r="X23" s="11"/>
      <c r="Y23" s="11"/>
      <c r="Z23" s="11"/>
      <c r="AA23" s="11"/>
      <c r="AB23" s="11"/>
      <c r="AC23" s="11"/>
      <c r="AD23" s="11"/>
      <c r="AE23" s="11"/>
      <c r="AF23" s="11"/>
      <c r="AG23" s="11"/>
      <c r="AH23" s="11"/>
      <c r="AI23" s="11"/>
      <c r="AJ23" s="11"/>
      <c r="AK23" s="11"/>
      <c r="AL23" s="11"/>
      <c r="AM23" s="11"/>
      <c r="AN23" s="11"/>
    </row>
    <row r="24" spans="1:47" s="208" customFormat="1" ht="60" customHeight="1" x14ac:dyDescent="0.25">
      <c r="A24" s="11"/>
      <c r="B24" s="11"/>
      <c r="C24" s="51" t="s">
        <v>5</v>
      </c>
      <c r="D24" s="73" t="s">
        <v>43</v>
      </c>
      <c r="E24" s="74" t="s">
        <v>5</v>
      </c>
      <c r="F24" s="74" t="s">
        <v>19</v>
      </c>
      <c r="G24" s="190">
        <v>2</v>
      </c>
      <c r="H24" s="192">
        <v>1800327.2999999998</v>
      </c>
      <c r="I24" s="193">
        <v>1800318.2999999998</v>
      </c>
      <c r="J24" s="193">
        <v>0</v>
      </c>
      <c r="K24" s="193">
        <v>1800318.2999999998</v>
      </c>
      <c r="L24" s="193">
        <v>9</v>
      </c>
      <c r="M24" s="78">
        <v>0.10349999999999999</v>
      </c>
      <c r="N24" s="78"/>
      <c r="O24" s="87"/>
      <c r="P24" s="86" t="s">
        <v>18</v>
      </c>
      <c r="Q24" s="11"/>
      <c r="R24" s="17"/>
      <c r="S24" s="11"/>
      <c r="T24" s="11"/>
      <c r="U24" s="11"/>
      <c r="V24" s="11"/>
      <c r="W24" s="11"/>
      <c r="X24" s="11"/>
      <c r="Y24" s="11"/>
      <c r="Z24" s="11"/>
      <c r="AA24" s="11"/>
      <c r="AB24" s="11"/>
      <c r="AC24" s="11"/>
      <c r="AD24" s="11"/>
      <c r="AE24" s="11"/>
      <c r="AF24" s="11"/>
      <c r="AG24" s="11"/>
      <c r="AH24" s="11"/>
      <c r="AI24" s="11"/>
      <c r="AJ24" s="11"/>
      <c r="AK24" s="11"/>
      <c r="AL24" s="11"/>
      <c r="AM24" s="11"/>
      <c r="AN24" s="11"/>
    </row>
    <row r="25" spans="1:47" s="208" customFormat="1" ht="60" customHeight="1" x14ac:dyDescent="0.25">
      <c r="A25" s="11"/>
      <c r="B25" s="11"/>
      <c r="C25" s="50" t="s">
        <v>4</v>
      </c>
      <c r="D25" s="67" t="s">
        <v>44</v>
      </c>
      <c r="E25" s="68" t="s">
        <v>2</v>
      </c>
      <c r="F25" s="68" t="s">
        <v>19</v>
      </c>
      <c r="G25" s="191">
        <v>1</v>
      </c>
      <c r="H25" s="194">
        <v>5000000</v>
      </c>
      <c r="I25" s="195">
        <v>2000000</v>
      </c>
      <c r="J25" s="195">
        <v>0</v>
      </c>
      <c r="K25" s="195">
        <v>2000000</v>
      </c>
      <c r="L25" s="195">
        <v>3000000</v>
      </c>
      <c r="M25" s="72">
        <v>0.1764</v>
      </c>
      <c r="N25" s="72"/>
      <c r="O25" s="85"/>
      <c r="P25" s="84" t="s">
        <v>18</v>
      </c>
      <c r="Q25" s="11"/>
      <c r="R25" s="93"/>
      <c r="S25" s="95"/>
      <c r="T25" s="11"/>
      <c r="U25" s="11"/>
      <c r="V25" s="11"/>
      <c r="W25" s="11"/>
      <c r="X25" s="11"/>
      <c r="Y25" s="11"/>
      <c r="Z25" s="11"/>
      <c r="AA25" s="11"/>
      <c r="AB25" s="11"/>
      <c r="AC25" s="11"/>
      <c r="AD25" s="11"/>
      <c r="AE25" s="11"/>
      <c r="AF25" s="11"/>
      <c r="AG25" s="11"/>
      <c r="AH25" s="11"/>
      <c r="AI25" s="11"/>
      <c r="AJ25" s="11"/>
      <c r="AK25" s="11"/>
      <c r="AL25" s="11"/>
      <c r="AM25" s="11"/>
      <c r="AN25" s="11"/>
    </row>
    <row r="26" spans="1:47" s="208" customFormat="1" ht="41.25" customHeight="1" x14ac:dyDescent="0.25">
      <c r="A26" s="11"/>
      <c r="B26" s="11"/>
      <c r="C26" s="265" t="s">
        <v>86</v>
      </c>
      <c r="D26" s="265"/>
      <c r="E26" s="265"/>
      <c r="F26" s="265"/>
      <c r="G26" s="103">
        <v>27</v>
      </c>
      <c r="H26" s="196">
        <v>569527855.25</v>
      </c>
      <c r="I26" s="196">
        <v>292956316.75119722</v>
      </c>
      <c r="J26" s="196">
        <v>32839892.59</v>
      </c>
      <c r="K26" s="196">
        <v>325796209.34119725</v>
      </c>
      <c r="L26" s="196">
        <v>243731645.90880272</v>
      </c>
      <c r="M26" s="82">
        <v>0.44713600000000009</v>
      </c>
      <c r="N26" s="82"/>
      <c r="O26" s="107"/>
      <c r="P26" s="107"/>
      <c r="Q26" s="11"/>
      <c r="R26" s="96"/>
      <c r="S26" s="101"/>
      <c r="T26" s="11"/>
      <c r="U26" s="11"/>
      <c r="V26" s="11"/>
      <c r="W26" s="11"/>
      <c r="X26" s="11"/>
      <c r="Y26" s="11"/>
      <c r="Z26" s="11"/>
      <c r="AA26" s="11"/>
      <c r="AB26" s="11"/>
      <c r="AC26" s="11"/>
      <c r="AD26" s="11"/>
      <c r="AE26" s="11"/>
      <c r="AF26" s="11"/>
      <c r="AG26" s="11"/>
      <c r="AH26" s="11"/>
      <c r="AI26" s="11"/>
      <c r="AJ26" s="11"/>
      <c r="AK26" s="11"/>
      <c r="AL26" s="11"/>
      <c r="AM26" s="11"/>
      <c r="AN26" s="11"/>
    </row>
    <row r="27" spans="1:47" s="208" customFormat="1" ht="13.5" customHeight="1" x14ac:dyDescent="0.25">
      <c r="A27" s="11"/>
      <c r="B27" s="11"/>
      <c r="C27" s="110"/>
      <c r="D27" s="110"/>
      <c r="E27" s="110"/>
      <c r="F27" s="110"/>
      <c r="G27" s="110"/>
      <c r="H27" s="111"/>
      <c r="I27" s="111"/>
      <c r="J27" s="111"/>
      <c r="K27" s="111"/>
      <c r="L27" s="111"/>
      <c r="M27" s="112"/>
      <c r="N27" s="112"/>
      <c r="O27" s="72"/>
      <c r="P27" s="72"/>
      <c r="Q27" s="11"/>
      <c r="R27" s="96"/>
      <c r="S27" s="101"/>
      <c r="T27" s="11"/>
      <c r="U27" s="11"/>
      <c r="V27" s="11"/>
      <c r="W27" s="11"/>
      <c r="X27" s="11"/>
      <c r="Y27" s="11"/>
      <c r="Z27" s="11"/>
      <c r="AA27" s="11"/>
      <c r="AB27" s="11"/>
      <c r="AC27" s="11"/>
      <c r="AD27" s="11"/>
      <c r="AE27" s="11"/>
      <c r="AF27" s="11"/>
      <c r="AG27" s="11"/>
      <c r="AH27" s="11"/>
      <c r="AI27" s="11"/>
      <c r="AJ27" s="11"/>
      <c r="AK27" s="11"/>
      <c r="AL27" s="11"/>
      <c r="AM27" s="11"/>
      <c r="AN27" s="11"/>
    </row>
    <row r="28" spans="1:47" ht="29.45" customHeight="1" x14ac:dyDescent="0.25">
      <c r="A28" s="5"/>
      <c r="B28" s="5"/>
      <c r="C28" s="250" t="s">
        <v>88</v>
      </c>
      <c r="D28" s="37"/>
      <c r="E28" s="5"/>
      <c r="F28" s="5"/>
      <c r="G28" s="5"/>
      <c r="H28" s="5"/>
      <c r="I28" s="5"/>
      <c r="J28" s="5"/>
      <c r="K28" s="5"/>
      <c r="L28" s="5"/>
      <c r="M28" s="12"/>
      <c r="N28" s="12"/>
      <c r="O28" s="5"/>
      <c r="P28" s="5"/>
      <c r="Q28" s="5"/>
      <c r="R28" s="261"/>
      <c r="S28" s="4"/>
      <c r="T28" s="5"/>
      <c r="U28" s="5"/>
      <c r="V28" s="5"/>
      <c r="W28" s="5"/>
      <c r="X28" s="5"/>
      <c r="Y28" s="5"/>
      <c r="Z28" s="5"/>
      <c r="AA28" s="5"/>
      <c r="AB28" s="5"/>
      <c r="AC28" s="5"/>
      <c r="AD28" s="5"/>
      <c r="AE28" s="5"/>
      <c r="AF28" s="5"/>
      <c r="AG28" s="5"/>
      <c r="AH28" s="5"/>
      <c r="AI28" s="5"/>
      <c r="AJ28" s="5"/>
      <c r="AK28" s="5"/>
      <c r="AL28" s="5"/>
      <c r="AM28" s="5"/>
      <c r="AN28" s="5"/>
    </row>
    <row r="29" spans="1:47" ht="4.9000000000000004" customHeight="1" x14ac:dyDescent="0.25">
      <c r="A29" s="5"/>
      <c r="B29" s="5"/>
      <c r="C29" s="15"/>
      <c r="D29" s="239"/>
      <c r="E29" s="16"/>
      <c r="F29" s="5"/>
      <c r="G29" s="5"/>
      <c r="H29" s="5"/>
      <c r="I29" s="10"/>
      <c r="J29" s="5"/>
      <c r="K29" s="5"/>
      <c r="L29" s="5"/>
      <c r="M29" s="12"/>
      <c r="N29" s="12"/>
      <c r="O29" s="5"/>
      <c r="P29" s="5"/>
      <c r="Q29" s="5"/>
      <c r="R29" s="5"/>
      <c r="S29" s="5"/>
      <c r="T29" s="5"/>
      <c r="U29" s="5"/>
      <c r="V29" s="5"/>
      <c r="W29" s="5"/>
      <c r="X29" s="5"/>
      <c r="Y29" s="5"/>
      <c r="Z29" s="5"/>
      <c r="AA29" s="5"/>
      <c r="AB29" s="5"/>
      <c r="AC29" s="5"/>
      <c r="AD29" s="5"/>
      <c r="AE29" s="5"/>
      <c r="AF29" s="5"/>
      <c r="AG29" s="5"/>
      <c r="AH29" s="5"/>
      <c r="AI29" s="5"/>
      <c r="AJ29" s="5"/>
      <c r="AK29" s="5"/>
      <c r="AL29" s="5"/>
      <c r="AM29" s="5"/>
      <c r="AN29" s="5"/>
    </row>
    <row r="30" spans="1:47" customFormat="1" ht="60" customHeight="1" x14ac:dyDescent="0.25">
      <c r="A30" s="5"/>
      <c r="C30" s="92" t="s">
        <v>248</v>
      </c>
      <c r="D30" s="37"/>
      <c r="E30" s="5"/>
      <c r="F30" s="5"/>
      <c r="G30" s="5"/>
      <c r="H30" s="5"/>
      <c r="I30" s="5"/>
      <c r="J30" s="5"/>
      <c r="K30" s="5"/>
      <c r="L30" s="5"/>
      <c r="M30" s="5"/>
      <c r="N30" s="254"/>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row>
    <row r="31" spans="1:47" customFormat="1" ht="66" customHeight="1" x14ac:dyDescent="0.25">
      <c r="A31" s="5"/>
      <c r="B31" s="5"/>
      <c r="C31" s="226" t="s">
        <v>32</v>
      </c>
      <c r="D31" s="226" t="s">
        <v>15</v>
      </c>
      <c r="E31" s="226" t="s">
        <v>31</v>
      </c>
      <c r="F31" s="267" t="s">
        <v>143</v>
      </c>
      <c r="G31" s="267"/>
      <c r="H31" s="226" t="s">
        <v>30</v>
      </c>
      <c r="I31" s="267" t="s">
        <v>144</v>
      </c>
      <c r="J31" s="267"/>
      <c r="K31" s="267" t="s">
        <v>145</v>
      </c>
      <c r="L31" s="267"/>
      <c r="M31" s="267" t="s">
        <v>146</v>
      </c>
      <c r="N31" s="267"/>
      <c r="O31" s="267" t="s">
        <v>454</v>
      </c>
      <c r="P31" s="267"/>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7" customFormat="1" ht="122.25" customHeight="1" x14ac:dyDescent="0.25">
      <c r="A32" s="5"/>
      <c r="B32" s="5"/>
      <c r="C32" s="298" t="s">
        <v>459</v>
      </c>
      <c r="D32" s="211" t="s">
        <v>10</v>
      </c>
      <c r="E32" s="227" t="s">
        <v>174</v>
      </c>
      <c r="F32" s="268" t="s">
        <v>399</v>
      </c>
      <c r="G32" s="268"/>
      <c r="H32" s="227" t="s">
        <v>19</v>
      </c>
      <c r="I32" s="269" t="s">
        <v>455</v>
      </c>
      <c r="J32" s="292"/>
      <c r="K32" s="269" t="s">
        <v>400</v>
      </c>
      <c r="L32" s="269"/>
      <c r="M32" s="292" t="s">
        <v>164</v>
      </c>
      <c r="N32" s="292"/>
      <c r="O32" s="260"/>
      <c r="P32" s="260"/>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customFormat="1" ht="144.75" customHeight="1" x14ac:dyDescent="0.25">
      <c r="A33" s="5"/>
      <c r="B33" s="5"/>
      <c r="C33" s="298"/>
      <c r="D33" s="213" t="s">
        <v>10</v>
      </c>
      <c r="E33" s="229" t="s">
        <v>174</v>
      </c>
      <c r="F33" s="273" t="s">
        <v>401</v>
      </c>
      <c r="G33" s="273"/>
      <c r="H33" s="229" t="s">
        <v>19</v>
      </c>
      <c r="I33" s="274" t="s">
        <v>456</v>
      </c>
      <c r="J33" s="274"/>
      <c r="K33" s="274" t="s">
        <v>402</v>
      </c>
      <c r="L33" s="274"/>
      <c r="M33" s="294" t="s">
        <v>164</v>
      </c>
      <c r="N33" s="294"/>
      <c r="O33" s="259"/>
      <c r="P33" s="259"/>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customFormat="1" ht="143.25" customHeight="1" x14ac:dyDescent="0.25">
      <c r="A34" s="5"/>
      <c r="B34" s="5"/>
      <c r="C34" s="298"/>
      <c r="D34" s="211" t="s">
        <v>10</v>
      </c>
      <c r="E34" s="227" t="s">
        <v>147</v>
      </c>
      <c r="F34" s="268" t="s">
        <v>404</v>
      </c>
      <c r="G34" s="268"/>
      <c r="H34" s="227" t="s">
        <v>19</v>
      </c>
      <c r="I34" s="269" t="s">
        <v>457</v>
      </c>
      <c r="J34" s="269"/>
      <c r="K34" s="269" t="s">
        <v>403</v>
      </c>
      <c r="L34" s="269"/>
      <c r="M34" s="292" t="s">
        <v>164</v>
      </c>
      <c r="N34" s="292"/>
      <c r="O34" s="260"/>
      <c r="P34" s="260"/>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customFormat="1" ht="129.75" customHeight="1" x14ac:dyDescent="0.25">
      <c r="A35" s="5"/>
      <c r="B35" s="5"/>
      <c r="C35" s="300" t="s">
        <v>13</v>
      </c>
      <c r="D35" s="213" t="s">
        <v>14</v>
      </c>
      <c r="E35" s="229" t="s">
        <v>194</v>
      </c>
      <c r="F35" s="273" t="s">
        <v>405</v>
      </c>
      <c r="G35" s="273"/>
      <c r="H35" s="229" t="s">
        <v>26</v>
      </c>
      <c r="I35" s="274" t="s">
        <v>309</v>
      </c>
      <c r="J35" s="274"/>
      <c r="K35" s="294" t="s">
        <v>298</v>
      </c>
      <c r="L35" s="294"/>
      <c r="M35" s="311" t="s">
        <v>164</v>
      </c>
      <c r="N35" s="311"/>
      <c r="O35" s="257"/>
      <c r="P35" s="257"/>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customFormat="1" ht="138" customHeight="1" x14ac:dyDescent="0.25">
      <c r="A36" s="5"/>
      <c r="B36" s="5"/>
      <c r="C36" s="300"/>
      <c r="D36" s="211" t="s">
        <v>14</v>
      </c>
      <c r="E36" s="227" t="s">
        <v>194</v>
      </c>
      <c r="F36" s="268" t="s">
        <v>406</v>
      </c>
      <c r="G36" s="268"/>
      <c r="H36" s="227" t="s">
        <v>26</v>
      </c>
      <c r="I36" s="269" t="s">
        <v>310</v>
      </c>
      <c r="J36" s="269"/>
      <c r="K36" s="269" t="s">
        <v>407</v>
      </c>
      <c r="L36" s="292"/>
      <c r="M36" s="310" t="s">
        <v>164</v>
      </c>
      <c r="N36" s="310"/>
      <c r="O36" s="258"/>
      <c r="P36" s="258"/>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customFormat="1" ht="146.25" customHeight="1" x14ac:dyDescent="0.25">
      <c r="A37" s="5"/>
      <c r="B37" s="5"/>
      <c r="C37" s="300"/>
      <c r="D37" s="213" t="s">
        <v>14</v>
      </c>
      <c r="E37" s="229" t="s">
        <v>192</v>
      </c>
      <c r="F37" s="273" t="s">
        <v>408</v>
      </c>
      <c r="G37" s="273"/>
      <c r="H37" s="229" t="s">
        <v>19</v>
      </c>
      <c r="I37" s="280" t="s">
        <v>311</v>
      </c>
      <c r="J37" s="280"/>
      <c r="K37" s="274" t="s">
        <v>516</v>
      </c>
      <c r="L37" s="294"/>
      <c r="M37" s="311" t="s">
        <v>164</v>
      </c>
      <c r="N37" s="311"/>
      <c r="O37" s="257"/>
      <c r="P37" s="257"/>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customFormat="1" ht="160.15" customHeight="1" x14ac:dyDescent="0.25">
      <c r="A38" s="11"/>
      <c r="B38" s="11"/>
      <c r="C38" s="297" t="s">
        <v>460</v>
      </c>
      <c r="D38" s="211" t="s">
        <v>106</v>
      </c>
      <c r="E38" s="227" t="s">
        <v>312</v>
      </c>
      <c r="F38" s="268" t="s">
        <v>411</v>
      </c>
      <c r="G38" s="268"/>
      <c r="H38" s="227" t="s">
        <v>19</v>
      </c>
      <c r="I38" s="283" t="s">
        <v>409</v>
      </c>
      <c r="J38" s="283"/>
      <c r="K38" s="292" t="s">
        <v>410</v>
      </c>
      <c r="L38" s="292"/>
      <c r="M38" s="292" t="s">
        <v>275</v>
      </c>
      <c r="N38" s="292"/>
      <c r="O38" s="260"/>
      <c r="P38" s="260"/>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customFormat="1" ht="160.15" customHeight="1" x14ac:dyDescent="0.25">
      <c r="A39" s="11"/>
      <c r="B39" s="11"/>
      <c r="C39" s="297"/>
      <c r="D39" s="213" t="s">
        <v>106</v>
      </c>
      <c r="E39" s="229" t="s">
        <v>313</v>
      </c>
      <c r="F39" s="273" t="s">
        <v>307</v>
      </c>
      <c r="G39" s="273"/>
      <c r="H39" s="229" t="s">
        <v>19</v>
      </c>
      <c r="I39" s="280" t="s">
        <v>341</v>
      </c>
      <c r="J39" s="280"/>
      <c r="K39" s="280" t="s">
        <v>344</v>
      </c>
      <c r="L39" s="274"/>
      <c r="M39" s="294" t="s">
        <v>275</v>
      </c>
      <c r="N39" s="294"/>
      <c r="O39" s="259"/>
      <c r="P39" s="259"/>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customFormat="1" ht="160.15" customHeight="1" x14ac:dyDescent="0.25">
      <c r="A40" s="11"/>
      <c r="B40" s="11"/>
      <c r="C40" s="297"/>
      <c r="D40" s="211" t="s">
        <v>106</v>
      </c>
      <c r="E40" s="227" t="s">
        <v>312</v>
      </c>
      <c r="F40" s="268" t="s">
        <v>343</v>
      </c>
      <c r="G40" s="268"/>
      <c r="H40" s="227" t="s">
        <v>19</v>
      </c>
      <c r="I40" s="283" t="s">
        <v>342</v>
      </c>
      <c r="J40" s="283"/>
      <c r="K40" s="269" t="s">
        <v>458</v>
      </c>
      <c r="L40" s="292"/>
      <c r="M40" s="292" t="s">
        <v>275</v>
      </c>
      <c r="N40" s="292"/>
      <c r="O40" s="260"/>
      <c r="P40" s="260"/>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ustomFormat="1" ht="160.15" customHeight="1" x14ac:dyDescent="0.25">
      <c r="A41" s="11"/>
      <c r="B41" s="11"/>
      <c r="C41" s="297"/>
      <c r="D41" s="213" t="s">
        <v>106</v>
      </c>
      <c r="E41" s="229" t="s">
        <v>312</v>
      </c>
      <c r="F41" s="273" t="s">
        <v>340</v>
      </c>
      <c r="G41" s="273"/>
      <c r="H41" s="229" t="s">
        <v>19</v>
      </c>
      <c r="I41" s="280" t="s">
        <v>279</v>
      </c>
      <c r="J41" s="280"/>
      <c r="K41" s="280" t="s">
        <v>339</v>
      </c>
      <c r="L41" s="274"/>
      <c r="M41" s="294" t="s">
        <v>148</v>
      </c>
      <c r="N41" s="294"/>
      <c r="O41" s="259"/>
      <c r="P41" s="259"/>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customFormat="1" ht="160.15" customHeight="1" x14ac:dyDescent="0.25">
      <c r="A42" s="11"/>
      <c r="B42" s="11"/>
      <c r="C42" s="297"/>
      <c r="D42" s="211" t="s">
        <v>106</v>
      </c>
      <c r="E42" s="227" t="s">
        <v>280</v>
      </c>
      <c r="F42" s="268" t="s">
        <v>412</v>
      </c>
      <c r="G42" s="268"/>
      <c r="H42" s="227" t="s">
        <v>19</v>
      </c>
      <c r="I42" s="283" t="s">
        <v>337</v>
      </c>
      <c r="J42" s="283"/>
      <c r="K42" s="269" t="s">
        <v>281</v>
      </c>
      <c r="L42" s="269"/>
      <c r="M42" s="292" t="s">
        <v>275</v>
      </c>
      <c r="N42" s="292"/>
      <c r="O42" s="260"/>
      <c r="P42" s="260"/>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customFormat="1" ht="160.15" customHeight="1" x14ac:dyDescent="0.25">
      <c r="A43" s="11"/>
      <c r="B43" s="11"/>
      <c r="C43" s="236" t="s">
        <v>11</v>
      </c>
      <c r="D43" s="213" t="s">
        <v>12</v>
      </c>
      <c r="E43" s="230" t="s">
        <v>25</v>
      </c>
      <c r="F43" s="273" t="s">
        <v>413</v>
      </c>
      <c r="G43" s="273"/>
      <c r="H43" s="229" t="s">
        <v>19</v>
      </c>
      <c r="I43" s="280" t="s">
        <v>160</v>
      </c>
      <c r="J43" s="280"/>
      <c r="K43" s="281" t="s">
        <v>228</v>
      </c>
      <c r="L43" s="281"/>
      <c r="M43" s="294" t="s">
        <v>275</v>
      </c>
      <c r="N43" s="294"/>
      <c r="O43" s="259"/>
      <c r="P43" s="259"/>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customFormat="1" ht="160.15" customHeight="1" x14ac:dyDescent="0.25">
      <c r="A44" s="11"/>
      <c r="B44" s="11"/>
      <c r="C44" s="312" t="s">
        <v>41</v>
      </c>
      <c r="D44" s="211" t="s">
        <v>41</v>
      </c>
      <c r="E44" s="227" t="s">
        <v>282</v>
      </c>
      <c r="F44" s="268" t="s">
        <v>414</v>
      </c>
      <c r="G44" s="268"/>
      <c r="H44" s="227" t="s">
        <v>19</v>
      </c>
      <c r="I44" s="283" t="s">
        <v>415</v>
      </c>
      <c r="J44" s="283"/>
      <c r="K44" s="283" t="s">
        <v>338</v>
      </c>
      <c r="L44" s="283"/>
      <c r="M44" s="292" t="s">
        <v>148</v>
      </c>
      <c r="N44" s="292"/>
      <c r="O44" s="260"/>
      <c r="P44" s="260"/>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customFormat="1" ht="160.15" customHeight="1" x14ac:dyDescent="0.25">
      <c r="A45" s="11"/>
      <c r="B45" s="11"/>
      <c r="C45" s="312"/>
      <c r="D45" s="213" t="s">
        <v>41</v>
      </c>
      <c r="E45" s="222" t="s">
        <v>283</v>
      </c>
      <c r="F45" s="273" t="s">
        <v>416</v>
      </c>
      <c r="G45" s="273"/>
      <c r="H45" s="229" t="s">
        <v>19</v>
      </c>
      <c r="I45" s="280" t="s">
        <v>417</v>
      </c>
      <c r="J45" s="280"/>
      <c r="K45" s="280" t="s">
        <v>418</v>
      </c>
      <c r="L45" s="280"/>
      <c r="M45" s="294" t="s">
        <v>148</v>
      </c>
      <c r="N45" s="294"/>
      <c r="O45" s="259"/>
      <c r="P45" s="259"/>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customFormat="1" ht="160.15" customHeight="1" x14ac:dyDescent="0.25">
      <c r="A46" s="11"/>
      <c r="B46" s="11"/>
      <c r="C46" s="312"/>
      <c r="D46" s="211" t="s">
        <v>41</v>
      </c>
      <c r="E46" s="219" t="s">
        <v>283</v>
      </c>
      <c r="F46" s="268" t="s">
        <v>419</v>
      </c>
      <c r="G46" s="268"/>
      <c r="H46" s="227" t="s">
        <v>19</v>
      </c>
      <c r="I46" s="283" t="s">
        <v>421</v>
      </c>
      <c r="J46" s="283"/>
      <c r="K46" s="283" t="s">
        <v>420</v>
      </c>
      <c r="L46" s="283"/>
      <c r="M46" s="292" t="s">
        <v>148</v>
      </c>
      <c r="N46" s="292"/>
      <c r="O46" s="260"/>
      <c r="P46" s="260"/>
      <c r="Q46" s="242"/>
      <c r="R46" s="242"/>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customFormat="1" ht="131.25" customHeight="1" x14ac:dyDescent="0.25">
      <c r="A47" s="11"/>
      <c r="B47" s="11"/>
      <c r="C47" s="295" t="s">
        <v>292</v>
      </c>
      <c r="D47" s="213" t="s">
        <v>8</v>
      </c>
      <c r="E47" s="230" t="s">
        <v>21</v>
      </c>
      <c r="F47" s="273" t="s">
        <v>335</v>
      </c>
      <c r="G47" s="273"/>
      <c r="H47" s="229" t="s">
        <v>19</v>
      </c>
      <c r="I47" s="294"/>
      <c r="J47" s="294"/>
      <c r="K47" s="280" t="s">
        <v>334</v>
      </c>
      <c r="L47" s="280"/>
      <c r="M47" s="294" t="s">
        <v>164</v>
      </c>
      <c r="N47" s="294"/>
      <c r="O47" s="259"/>
      <c r="P47" s="259"/>
      <c r="Q47" s="242"/>
      <c r="R47" s="242"/>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customFormat="1" ht="129" customHeight="1" x14ac:dyDescent="0.25">
      <c r="A48" s="11"/>
      <c r="B48" s="11"/>
      <c r="C48" s="295"/>
      <c r="D48" s="211" t="s">
        <v>8</v>
      </c>
      <c r="E48" s="228" t="s">
        <v>21</v>
      </c>
      <c r="F48" s="268" t="s">
        <v>336</v>
      </c>
      <c r="G48" s="268"/>
      <c r="H48" s="227" t="s">
        <v>19</v>
      </c>
      <c r="I48" s="292"/>
      <c r="J48" s="292"/>
      <c r="K48" s="283" t="s">
        <v>333</v>
      </c>
      <c r="L48" s="283"/>
      <c r="M48" s="292" t="s">
        <v>164</v>
      </c>
      <c r="N48" s="292"/>
      <c r="O48" s="260"/>
      <c r="P48" s="260"/>
      <c r="Q48" s="242"/>
      <c r="R48" s="242"/>
      <c r="S48" s="5"/>
      <c r="T48" s="5"/>
      <c r="U48" s="5"/>
      <c r="V48" s="5"/>
      <c r="W48" s="5"/>
      <c r="X48" s="5"/>
      <c r="Y48" s="5"/>
      <c r="Z48" s="5"/>
      <c r="AA48" s="5"/>
      <c r="AB48" s="5"/>
      <c r="AC48" s="5"/>
      <c r="AD48" s="5"/>
      <c r="AE48" s="5"/>
      <c r="AF48" s="5"/>
      <c r="AG48" s="5"/>
      <c r="AH48" s="5"/>
      <c r="AI48" s="5"/>
      <c r="AJ48" s="5"/>
      <c r="AK48" s="5"/>
      <c r="AL48" s="5"/>
      <c r="AM48" s="5"/>
      <c r="AN48" s="5"/>
      <c r="AO48" s="5"/>
      <c r="AP48" s="5"/>
      <c r="AQ48" s="5"/>
    </row>
    <row r="49" spans="1:44" customFormat="1" ht="135" customHeight="1" x14ac:dyDescent="0.25">
      <c r="A49" s="5"/>
      <c r="B49" s="5"/>
      <c r="C49" s="295"/>
      <c r="D49" s="213" t="s">
        <v>8</v>
      </c>
      <c r="E49" s="230" t="s">
        <v>21</v>
      </c>
      <c r="F49" s="273" t="s">
        <v>332</v>
      </c>
      <c r="G49" s="273"/>
      <c r="H49" s="229" t="s">
        <v>19</v>
      </c>
      <c r="I49" s="311"/>
      <c r="J49" s="311"/>
      <c r="K49" s="280" t="s">
        <v>331</v>
      </c>
      <c r="L49" s="280"/>
      <c r="M49" s="294" t="s">
        <v>164</v>
      </c>
      <c r="N49" s="294"/>
      <c r="O49" s="259"/>
      <c r="P49" s="259"/>
      <c r="Q49" s="242"/>
      <c r="R49" s="242"/>
      <c r="S49" s="5"/>
      <c r="T49" s="5"/>
      <c r="U49" s="5"/>
      <c r="V49" s="5"/>
      <c r="W49" s="5"/>
      <c r="X49" s="5"/>
      <c r="Y49" s="5"/>
      <c r="Z49" s="5"/>
      <c r="AA49" s="5"/>
      <c r="AB49" s="5"/>
      <c r="AC49" s="5"/>
      <c r="AD49" s="5"/>
      <c r="AE49" s="5"/>
      <c r="AF49" s="5"/>
      <c r="AG49" s="5"/>
      <c r="AH49" s="5"/>
      <c r="AI49" s="5"/>
      <c r="AJ49" s="5"/>
      <c r="AK49" s="5"/>
      <c r="AL49" s="5"/>
      <c r="AM49" s="5"/>
      <c r="AN49" s="5"/>
      <c r="AO49" s="5"/>
      <c r="AP49" s="5"/>
      <c r="AQ49" s="5"/>
    </row>
    <row r="50" spans="1:44" customFormat="1" ht="121.5" customHeight="1" x14ac:dyDescent="0.25">
      <c r="A50" s="5"/>
      <c r="B50" s="5"/>
      <c r="C50" s="295"/>
      <c r="D50" s="211" t="s">
        <v>8</v>
      </c>
      <c r="E50" s="228" t="s">
        <v>21</v>
      </c>
      <c r="F50" s="268" t="s">
        <v>318</v>
      </c>
      <c r="G50" s="268"/>
      <c r="H50" s="227" t="s">
        <v>19</v>
      </c>
      <c r="I50" s="292"/>
      <c r="J50" s="292"/>
      <c r="K50" s="283" t="s">
        <v>315</v>
      </c>
      <c r="L50" s="283"/>
      <c r="M50" s="292" t="s">
        <v>164</v>
      </c>
      <c r="N50" s="292"/>
      <c r="O50" s="260"/>
      <c r="P50" s="260"/>
      <c r="Q50" s="242"/>
      <c r="R50" s="242"/>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customFormat="1" ht="125.25" customHeight="1" x14ac:dyDescent="0.25">
      <c r="A51" s="5"/>
      <c r="B51" s="5"/>
      <c r="C51" s="295"/>
      <c r="D51" s="213" t="s">
        <v>8</v>
      </c>
      <c r="E51" s="230" t="s">
        <v>21</v>
      </c>
      <c r="F51" s="273" t="s">
        <v>317</v>
      </c>
      <c r="G51" s="273"/>
      <c r="H51" s="229" t="s">
        <v>19</v>
      </c>
      <c r="I51" s="294"/>
      <c r="J51" s="294"/>
      <c r="K51" s="280" t="s">
        <v>316</v>
      </c>
      <c r="L51" s="280"/>
      <c r="M51" s="294" t="s">
        <v>164</v>
      </c>
      <c r="N51" s="294"/>
      <c r="O51" s="259"/>
      <c r="P51" s="259"/>
      <c r="Q51" s="242"/>
      <c r="R51" s="242"/>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customFormat="1" ht="129.75" customHeight="1" x14ac:dyDescent="0.25">
      <c r="A52" s="5"/>
      <c r="B52" s="5"/>
      <c r="C52" s="295"/>
      <c r="D52" s="211" t="s">
        <v>8</v>
      </c>
      <c r="E52" s="228" t="s">
        <v>21</v>
      </c>
      <c r="F52" s="268" t="s">
        <v>320</v>
      </c>
      <c r="G52" s="268"/>
      <c r="H52" s="227" t="s">
        <v>19</v>
      </c>
      <c r="I52" s="292"/>
      <c r="J52" s="292"/>
      <c r="K52" s="283" t="s">
        <v>319</v>
      </c>
      <c r="L52" s="283"/>
      <c r="M52" s="292" t="s">
        <v>164</v>
      </c>
      <c r="N52" s="292"/>
      <c r="O52" s="260"/>
      <c r="P52" s="260"/>
      <c r="Q52" s="242"/>
      <c r="R52" s="242"/>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customFormat="1" ht="160.15" customHeight="1" x14ac:dyDescent="0.25">
      <c r="A53" s="5"/>
      <c r="B53" s="5"/>
      <c r="C53" s="291" t="s">
        <v>461</v>
      </c>
      <c r="D53" s="218" t="s">
        <v>231</v>
      </c>
      <c r="E53" s="229" t="s">
        <v>188</v>
      </c>
      <c r="F53" s="308" t="s">
        <v>517</v>
      </c>
      <c r="G53" s="308"/>
      <c r="H53" s="230" t="s">
        <v>19</v>
      </c>
      <c r="I53" s="281" t="s">
        <v>325</v>
      </c>
      <c r="J53" s="281"/>
      <c r="K53" s="281" t="s">
        <v>322</v>
      </c>
      <c r="L53" s="311"/>
      <c r="M53" s="311" t="s">
        <v>164</v>
      </c>
      <c r="N53" s="311"/>
      <c r="O53" s="257"/>
      <c r="P53" s="257"/>
      <c r="Q53" s="242"/>
      <c r="R53" s="242"/>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customFormat="1" ht="160.15" customHeight="1" x14ac:dyDescent="0.25">
      <c r="A54" s="5"/>
      <c r="B54" s="5"/>
      <c r="C54" s="291"/>
      <c r="D54" s="217" t="s">
        <v>231</v>
      </c>
      <c r="E54" s="227" t="s">
        <v>188</v>
      </c>
      <c r="F54" s="302" t="s">
        <v>327</v>
      </c>
      <c r="G54" s="302"/>
      <c r="H54" s="228" t="s">
        <v>19</v>
      </c>
      <c r="I54" s="284" t="s">
        <v>325</v>
      </c>
      <c r="J54" s="284"/>
      <c r="K54" s="284" t="s">
        <v>321</v>
      </c>
      <c r="L54" s="310"/>
      <c r="M54" s="310" t="s">
        <v>164</v>
      </c>
      <c r="N54" s="310"/>
      <c r="O54" s="258"/>
      <c r="P54" s="258"/>
      <c r="Q54" s="242"/>
      <c r="R54" s="242"/>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customFormat="1" ht="160.15" customHeight="1" x14ac:dyDescent="0.25">
      <c r="A55" s="5"/>
      <c r="B55" s="5"/>
      <c r="C55" s="291"/>
      <c r="D55" s="218" t="s">
        <v>231</v>
      </c>
      <c r="E55" s="229" t="s">
        <v>188</v>
      </c>
      <c r="F55" s="308" t="s">
        <v>326</v>
      </c>
      <c r="G55" s="308"/>
      <c r="H55" s="230" t="s">
        <v>19</v>
      </c>
      <c r="I55" s="281" t="s">
        <v>325</v>
      </c>
      <c r="J55" s="281"/>
      <c r="K55" s="275" t="s">
        <v>323</v>
      </c>
      <c r="L55" s="275"/>
      <c r="M55" s="311" t="s">
        <v>164</v>
      </c>
      <c r="N55" s="311"/>
      <c r="O55" s="257"/>
      <c r="P55" s="257"/>
      <c r="Q55" s="242"/>
      <c r="R55" s="242"/>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customFormat="1" ht="160.15" customHeight="1" x14ac:dyDescent="0.25">
      <c r="A56" s="5"/>
      <c r="B56" s="5"/>
      <c r="C56" s="291"/>
      <c r="D56" s="217" t="s">
        <v>231</v>
      </c>
      <c r="E56" s="227" t="s">
        <v>188</v>
      </c>
      <c r="F56" s="302" t="s">
        <v>422</v>
      </c>
      <c r="G56" s="302"/>
      <c r="H56" s="228" t="s">
        <v>19</v>
      </c>
      <c r="I56" s="284" t="s">
        <v>324</v>
      </c>
      <c r="J56" s="284"/>
      <c r="K56" s="270" t="s">
        <v>423</v>
      </c>
      <c r="L56" s="310"/>
      <c r="M56" s="310" t="s">
        <v>164</v>
      </c>
      <c r="N56" s="310"/>
      <c r="O56" s="258"/>
      <c r="P56" s="258"/>
      <c r="Q56" s="242"/>
      <c r="R56" s="242"/>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customFormat="1" ht="169.9" customHeight="1" x14ac:dyDescent="0.25">
      <c r="A57" s="5"/>
      <c r="B57" s="5"/>
      <c r="C57" s="309" t="s">
        <v>5</v>
      </c>
      <c r="D57" s="213" t="s">
        <v>43</v>
      </c>
      <c r="E57" s="229" t="s">
        <v>330</v>
      </c>
      <c r="F57" s="273" t="s">
        <v>424</v>
      </c>
      <c r="G57" s="273"/>
      <c r="H57" s="229" t="s">
        <v>19</v>
      </c>
      <c r="I57" s="294"/>
      <c r="J57" s="294"/>
      <c r="K57" s="280" t="s">
        <v>328</v>
      </c>
      <c r="L57" s="280"/>
      <c r="M57" s="311" t="s">
        <v>164</v>
      </c>
      <c r="N57" s="311"/>
      <c r="O57" s="257"/>
      <c r="P57" s="257"/>
      <c r="Q57" s="242"/>
      <c r="R57" s="242"/>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ustomFormat="1" ht="169.9" customHeight="1" x14ac:dyDescent="0.25">
      <c r="A58" s="5"/>
      <c r="B58" s="5"/>
      <c r="C58" s="309"/>
      <c r="D58" s="211" t="s">
        <v>43</v>
      </c>
      <c r="E58" s="227" t="s">
        <v>330</v>
      </c>
      <c r="F58" s="268" t="s">
        <v>426</v>
      </c>
      <c r="G58" s="268"/>
      <c r="H58" s="227" t="s">
        <v>19</v>
      </c>
      <c r="I58" s="292"/>
      <c r="J58" s="292"/>
      <c r="K58" s="283" t="s">
        <v>425</v>
      </c>
      <c r="L58" s="283"/>
      <c r="M58" s="310" t="s">
        <v>164</v>
      </c>
      <c r="N58" s="310"/>
      <c r="O58" s="258"/>
      <c r="P58" s="258"/>
      <c r="Q58" s="242"/>
      <c r="R58" s="242"/>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customFormat="1" ht="169.9" customHeight="1" x14ac:dyDescent="0.25">
      <c r="A59" s="5"/>
      <c r="B59" s="5"/>
      <c r="C59" s="237" t="s">
        <v>4</v>
      </c>
      <c r="D59" s="238" t="s">
        <v>44</v>
      </c>
      <c r="E59" s="230" t="s">
        <v>2</v>
      </c>
      <c r="F59" s="273" t="s">
        <v>314</v>
      </c>
      <c r="G59" s="273"/>
      <c r="H59" s="229" t="s">
        <v>19</v>
      </c>
      <c r="I59" s="294"/>
      <c r="J59" s="294"/>
      <c r="K59" s="280" t="s">
        <v>329</v>
      </c>
      <c r="L59" s="280"/>
      <c r="M59" s="294" t="s">
        <v>275</v>
      </c>
      <c r="N59" s="294"/>
      <c r="O59" s="259"/>
      <c r="P59" s="259"/>
      <c r="Q59" s="242"/>
      <c r="R59" s="242"/>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x14ac:dyDescent="0.25">
      <c r="A60" s="5"/>
      <c r="B60" s="5"/>
      <c r="C60" s="5"/>
      <c r="D60" s="37"/>
      <c r="E60" s="5"/>
      <c r="F60" s="5"/>
      <c r="G60" s="5"/>
      <c r="H60" s="5"/>
      <c r="I60" s="5"/>
      <c r="J60" s="5"/>
      <c r="K60" s="5"/>
      <c r="L60" s="5"/>
      <c r="M60" s="5"/>
      <c r="N60" s="24"/>
      <c r="O60" s="24"/>
      <c r="P60" s="24"/>
      <c r="Q60" s="242"/>
      <c r="R60" s="242"/>
      <c r="S60" s="5"/>
      <c r="T60" s="5"/>
      <c r="U60" s="5"/>
      <c r="V60" s="5"/>
      <c r="W60" s="5"/>
      <c r="X60" s="5"/>
      <c r="Y60" s="5"/>
      <c r="Z60" s="5"/>
      <c r="AA60" s="5"/>
      <c r="AB60" s="5"/>
      <c r="AC60" s="5"/>
      <c r="AD60" s="5"/>
      <c r="AE60" s="5"/>
      <c r="AF60" s="5"/>
      <c r="AG60" s="5"/>
      <c r="AH60" s="5"/>
      <c r="AI60" s="5"/>
      <c r="AJ60" s="5"/>
      <c r="AK60" s="5"/>
      <c r="AL60" s="5"/>
      <c r="AM60" s="5"/>
      <c r="AN60" s="5"/>
    </row>
    <row r="61" spans="1:44" x14ac:dyDescent="0.25">
      <c r="A61" s="5"/>
      <c r="B61" s="5"/>
      <c r="C61" s="5"/>
      <c r="D61" s="37"/>
      <c r="E61" s="5"/>
      <c r="F61" s="5"/>
      <c r="G61" s="5"/>
      <c r="H61" s="5"/>
      <c r="I61" s="5"/>
      <c r="J61" s="5"/>
      <c r="K61" s="5"/>
      <c r="L61" s="5"/>
      <c r="M61" s="5"/>
      <c r="N61" s="306"/>
      <c r="O61" s="306"/>
      <c r="P61" s="306"/>
      <c r="Q61" s="242"/>
      <c r="R61" s="242"/>
      <c r="S61" s="5"/>
      <c r="T61" s="5"/>
      <c r="U61" s="5"/>
      <c r="V61" s="5"/>
      <c r="W61" s="5"/>
      <c r="X61" s="5"/>
      <c r="Y61" s="5"/>
      <c r="Z61" s="5"/>
      <c r="AA61" s="5"/>
      <c r="AB61" s="5"/>
      <c r="AC61" s="5"/>
      <c r="AD61" s="5"/>
      <c r="AE61" s="5"/>
      <c r="AF61" s="5"/>
      <c r="AG61" s="5"/>
      <c r="AH61" s="5"/>
      <c r="AI61" s="5"/>
      <c r="AJ61" s="5"/>
      <c r="AK61" s="5"/>
      <c r="AL61" s="5"/>
      <c r="AM61" s="5"/>
      <c r="AN61" s="5"/>
    </row>
    <row r="62" spans="1:44" ht="45.6" customHeight="1" x14ac:dyDescent="0.3">
      <c r="A62" s="5"/>
      <c r="B62" s="5"/>
      <c r="C62" s="5"/>
      <c r="D62" s="253"/>
      <c r="E62" s="252" t="s">
        <v>502</v>
      </c>
      <c r="F62" s="5"/>
      <c r="G62" s="5"/>
      <c r="H62" s="5"/>
      <c r="I62" s="5"/>
      <c r="J62" s="5"/>
      <c r="K62" s="5"/>
      <c r="L62" s="5"/>
      <c r="M62" s="5"/>
      <c r="N62" s="306"/>
      <c r="O62" s="306"/>
      <c r="P62" s="306"/>
      <c r="Q62" s="242"/>
      <c r="R62" s="242"/>
      <c r="S62" s="5"/>
      <c r="T62" s="5"/>
      <c r="U62" s="5"/>
      <c r="V62" s="5"/>
      <c r="W62" s="5"/>
      <c r="X62" s="5"/>
      <c r="Y62" s="5"/>
      <c r="Z62" s="5"/>
      <c r="AA62" s="5"/>
      <c r="AB62" s="5"/>
      <c r="AC62" s="5"/>
      <c r="AD62" s="5"/>
      <c r="AE62" s="5"/>
      <c r="AF62" s="5"/>
      <c r="AG62" s="5"/>
      <c r="AH62" s="5"/>
      <c r="AI62" s="5"/>
      <c r="AJ62" s="5"/>
      <c r="AK62" s="5"/>
      <c r="AL62" s="5"/>
      <c r="AM62" s="5"/>
      <c r="AN62" s="5"/>
    </row>
    <row r="63" spans="1:44" x14ac:dyDescent="0.25">
      <c r="A63" s="5"/>
      <c r="B63" s="5"/>
      <c r="C63" s="5"/>
      <c r="D63" s="37"/>
      <c r="E63" s="5"/>
      <c r="F63" s="5"/>
      <c r="G63" s="5"/>
      <c r="H63" s="5"/>
      <c r="I63" s="5"/>
      <c r="J63" s="5"/>
      <c r="K63" s="5"/>
      <c r="L63" s="5"/>
      <c r="M63" s="5"/>
      <c r="N63" s="254"/>
      <c r="O63" s="242"/>
      <c r="P63" s="242"/>
      <c r="Q63" s="242"/>
      <c r="R63" s="242"/>
      <c r="S63" s="5"/>
      <c r="T63" s="5"/>
      <c r="U63" s="5"/>
      <c r="V63" s="5"/>
      <c r="W63" s="5"/>
      <c r="X63" s="5"/>
      <c r="Y63" s="5"/>
      <c r="Z63" s="5"/>
      <c r="AA63" s="5"/>
      <c r="AB63" s="5"/>
      <c r="AC63" s="5"/>
      <c r="AD63" s="5"/>
      <c r="AE63" s="5"/>
      <c r="AF63" s="5"/>
      <c r="AG63" s="5"/>
      <c r="AH63" s="5"/>
      <c r="AI63" s="5"/>
      <c r="AJ63" s="5"/>
      <c r="AK63" s="5"/>
      <c r="AL63" s="5"/>
      <c r="AM63" s="5"/>
      <c r="AN63" s="5"/>
    </row>
    <row r="64" spans="1:44" x14ac:dyDescent="0.25">
      <c r="A64" s="5"/>
      <c r="B64" s="5"/>
      <c r="C64" s="5"/>
      <c r="D64" s="37"/>
      <c r="E64" s="5"/>
      <c r="F64" s="5"/>
      <c r="G64" s="5"/>
      <c r="H64" s="5"/>
      <c r="I64" s="5"/>
      <c r="J64" s="5"/>
      <c r="K64" s="5"/>
      <c r="L64" s="5"/>
      <c r="M64" s="5"/>
      <c r="N64" s="254"/>
      <c r="O64" s="242"/>
      <c r="P64" s="242"/>
      <c r="Q64" s="242"/>
      <c r="R64" s="242"/>
      <c r="S64" s="5"/>
      <c r="T64" s="5"/>
      <c r="U64" s="5"/>
      <c r="V64" s="5"/>
      <c r="W64" s="5"/>
      <c r="X64" s="5"/>
      <c r="Y64" s="5"/>
      <c r="Z64" s="5"/>
      <c r="AA64" s="5"/>
      <c r="AB64" s="5"/>
      <c r="AC64" s="5"/>
      <c r="AD64" s="5"/>
      <c r="AE64" s="5"/>
      <c r="AF64" s="5"/>
      <c r="AG64" s="5"/>
      <c r="AH64" s="5"/>
      <c r="AI64" s="5"/>
      <c r="AJ64" s="5"/>
      <c r="AK64" s="5"/>
      <c r="AL64" s="5"/>
      <c r="AM64" s="5"/>
      <c r="AN64" s="5"/>
    </row>
    <row r="65" spans="1:40" x14ac:dyDescent="0.25">
      <c r="A65" s="5"/>
      <c r="B65" s="5"/>
      <c r="C65" s="5"/>
      <c r="D65" s="37"/>
      <c r="E65" s="5"/>
      <c r="F65" s="5"/>
      <c r="G65" s="5"/>
      <c r="H65" s="5"/>
      <c r="I65" s="5"/>
      <c r="J65" s="5"/>
      <c r="K65" s="5"/>
      <c r="L65" s="5"/>
      <c r="M65" s="5"/>
      <c r="N65" s="254"/>
      <c r="O65" s="242"/>
      <c r="P65" s="242"/>
      <c r="Q65" s="242"/>
      <c r="R65" s="242"/>
      <c r="S65" s="5"/>
      <c r="T65" s="5"/>
      <c r="U65" s="5"/>
      <c r="V65" s="5"/>
      <c r="W65" s="5"/>
      <c r="X65" s="5"/>
      <c r="Y65" s="5"/>
      <c r="Z65" s="5"/>
      <c r="AA65" s="5"/>
      <c r="AB65" s="5"/>
      <c r="AC65" s="5"/>
      <c r="AD65" s="5"/>
      <c r="AE65" s="5"/>
      <c r="AF65" s="5"/>
      <c r="AG65" s="5"/>
      <c r="AH65" s="5"/>
      <c r="AI65" s="5"/>
      <c r="AJ65" s="5"/>
      <c r="AK65" s="5"/>
      <c r="AL65" s="5"/>
      <c r="AM65" s="5"/>
      <c r="AN65" s="5"/>
    </row>
    <row r="66" spans="1:40" x14ac:dyDescent="0.25">
      <c r="A66" s="5"/>
      <c r="B66" s="5"/>
      <c r="C66" s="5"/>
      <c r="D66" s="37"/>
      <c r="E66" s="5"/>
      <c r="F66" s="5"/>
      <c r="G66" s="5"/>
      <c r="H66" s="5"/>
      <c r="I66" s="5"/>
      <c r="J66" s="5"/>
      <c r="K66" s="5"/>
      <c r="L66" s="5"/>
      <c r="M66" s="5"/>
      <c r="N66" s="254"/>
      <c r="O66" s="242"/>
      <c r="P66" s="242"/>
      <c r="Q66" s="242"/>
      <c r="R66" s="242"/>
      <c r="S66" s="5"/>
      <c r="T66" s="5"/>
      <c r="U66" s="5"/>
      <c r="V66" s="5"/>
      <c r="W66" s="5"/>
      <c r="X66" s="5"/>
      <c r="Y66" s="5"/>
      <c r="Z66" s="5"/>
      <c r="AA66" s="5"/>
      <c r="AB66" s="5"/>
      <c r="AC66" s="5"/>
      <c r="AD66" s="5"/>
      <c r="AE66" s="5"/>
      <c r="AF66" s="5"/>
      <c r="AG66" s="5"/>
      <c r="AH66" s="5"/>
      <c r="AI66" s="5"/>
      <c r="AJ66" s="5"/>
      <c r="AK66" s="5"/>
      <c r="AL66" s="5"/>
      <c r="AM66" s="5"/>
      <c r="AN66" s="5"/>
    </row>
    <row r="67" spans="1:40" x14ac:dyDescent="0.25">
      <c r="A67" s="5"/>
      <c r="B67" s="5"/>
      <c r="C67" s="5"/>
      <c r="D67" s="37"/>
      <c r="E67" s="5"/>
      <c r="F67" s="5"/>
      <c r="G67" s="5"/>
      <c r="H67" s="5"/>
      <c r="I67" s="5"/>
      <c r="J67" s="5"/>
      <c r="K67" s="5"/>
      <c r="L67" s="5"/>
      <c r="M67" s="5"/>
      <c r="N67" s="254"/>
      <c r="O67" s="242"/>
      <c r="P67" s="242"/>
      <c r="Q67" s="242"/>
      <c r="R67" s="242"/>
      <c r="S67" s="5"/>
      <c r="T67" s="5"/>
      <c r="U67" s="5"/>
      <c r="V67" s="5"/>
      <c r="W67" s="5"/>
      <c r="X67" s="5"/>
      <c r="Y67" s="5"/>
      <c r="Z67" s="5"/>
      <c r="AA67" s="5"/>
      <c r="AB67" s="5"/>
      <c r="AC67" s="5"/>
      <c r="AD67" s="5"/>
      <c r="AE67" s="5"/>
      <c r="AF67" s="5"/>
      <c r="AG67" s="5"/>
      <c r="AH67" s="5"/>
      <c r="AI67" s="5"/>
      <c r="AJ67" s="5"/>
      <c r="AK67" s="5"/>
      <c r="AL67" s="5"/>
      <c r="AM67" s="5"/>
      <c r="AN67" s="5"/>
    </row>
    <row r="68" spans="1:40" x14ac:dyDescent="0.25">
      <c r="A68" s="5"/>
      <c r="B68" s="5"/>
      <c r="C68" s="5"/>
      <c r="D68" s="37"/>
      <c r="E68" s="5"/>
      <c r="F68" s="5"/>
      <c r="G68" s="5"/>
      <c r="H68" s="5"/>
      <c r="I68" s="5"/>
      <c r="J68" s="5"/>
      <c r="K68" s="5"/>
      <c r="L68" s="5"/>
      <c r="M68" s="5"/>
      <c r="N68" s="254"/>
      <c r="O68" s="242"/>
      <c r="P68" s="242"/>
      <c r="Q68" s="242"/>
      <c r="R68" s="242"/>
      <c r="S68" s="5"/>
      <c r="T68" s="5"/>
      <c r="U68" s="5"/>
      <c r="V68" s="5"/>
      <c r="W68" s="5"/>
      <c r="X68" s="5"/>
      <c r="Y68" s="5"/>
      <c r="Z68" s="5"/>
      <c r="AA68" s="5"/>
      <c r="AB68" s="5"/>
      <c r="AC68" s="5"/>
      <c r="AD68" s="5"/>
      <c r="AE68" s="5"/>
      <c r="AF68" s="5"/>
      <c r="AG68" s="5"/>
      <c r="AH68" s="5"/>
      <c r="AI68" s="5"/>
      <c r="AJ68" s="5"/>
      <c r="AK68" s="5"/>
      <c r="AL68" s="5"/>
      <c r="AM68" s="5"/>
      <c r="AN68" s="5"/>
    </row>
    <row r="69" spans="1:40" x14ac:dyDescent="0.25">
      <c r="A69" s="5"/>
      <c r="B69" s="5"/>
      <c r="C69" s="5"/>
      <c r="D69" s="37"/>
      <c r="E69" s="5"/>
      <c r="F69" s="5"/>
      <c r="G69" s="5"/>
      <c r="H69" s="5"/>
      <c r="I69" s="5"/>
      <c r="J69" s="5"/>
      <c r="K69" s="5"/>
      <c r="L69" s="5"/>
      <c r="M69" s="5"/>
      <c r="N69" s="254"/>
      <c r="O69" s="242"/>
      <c r="P69" s="242"/>
      <c r="Q69" s="242"/>
      <c r="R69" s="242"/>
      <c r="S69" s="5"/>
      <c r="T69" s="5"/>
      <c r="U69" s="5"/>
      <c r="V69" s="5"/>
      <c r="W69" s="5"/>
      <c r="X69" s="5"/>
      <c r="Y69" s="5"/>
      <c r="Z69" s="5"/>
      <c r="AA69" s="5"/>
      <c r="AB69" s="5"/>
      <c r="AC69" s="5"/>
      <c r="AD69" s="5"/>
      <c r="AE69" s="5"/>
      <c r="AF69" s="5"/>
      <c r="AG69" s="5"/>
      <c r="AH69" s="5"/>
      <c r="AI69" s="5"/>
      <c r="AJ69" s="5"/>
      <c r="AK69" s="5"/>
      <c r="AL69" s="5"/>
      <c r="AM69" s="5"/>
      <c r="AN69" s="5"/>
    </row>
    <row r="70" spans="1:40" x14ac:dyDescent="0.25">
      <c r="A70" s="5"/>
      <c r="B70" s="5"/>
      <c r="C70" s="5"/>
      <c r="D70" s="37"/>
      <c r="E70" s="5"/>
      <c r="F70" s="5"/>
      <c r="G70" s="5"/>
      <c r="H70" s="5"/>
      <c r="I70" s="5"/>
      <c r="J70" s="5"/>
      <c r="K70" s="5"/>
      <c r="L70" s="5"/>
      <c r="M70" s="5"/>
      <c r="N70" s="254"/>
      <c r="O70" s="242"/>
      <c r="P70" s="242"/>
      <c r="Q70" s="242"/>
      <c r="R70" s="242"/>
      <c r="S70" s="5"/>
      <c r="T70" s="5"/>
      <c r="U70" s="5"/>
      <c r="V70" s="5"/>
      <c r="W70" s="5"/>
      <c r="X70" s="5"/>
      <c r="Y70" s="5"/>
      <c r="Z70" s="5"/>
      <c r="AA70" s="5"/>
      <c r="AB70" s="5"/>
      <c r="AC70" s="5"/>
      <c r="AD70" s="5"/>
      <c r="AE70" s="5"/>
      <c r="AF70" s="5"/>
      <c r="AG70" s="5"/>
      <c r="AH70" s="5"/>
      <c r="AI70" s="5"/>
      <c r="AJ70" s="5"/>
      <c r="AK70" s="5"/>
      <c r="AL70" s="5"/>
      <c r="AM70" s="5"/>
      <c r="AN70" s="5"/>
    </row>
    <row r="71" spans="1:40" x14ac:dyDescent="0.25">
      <c r="A71" s="5"/>
      <c r="B71" s="5"/>
      <c r="C71" s="5"/>
      <c r="D71" s="37"/>
      <c r="E71" s="5"/>
      <c r="F71" s="5"/>
      <c r="G71" s="5"/>
      <c r="H71" s="5"/>
      <c r="I71" s="5"/>
      <c r="J71" s="5"/>
      <c r="K71" s="5"/>
      <c r="L71" s="5"/>
      <c r="M71" s="5"/>
      <c r="N71" s="254"/>
      <c r="O71" s="242"/>
      <c r="P71" s="242"/>
      <c r="Q71" s="242"/>
      <c r="R71" s="242"/>
      <c r="S71" s="5"/>
      <c r="T71" s="5"/>
      <c r="U71" s="5"/>
      <c r="V71" s="5"/>
      <c r="W71" s="5"/>
      <c r="X71" s="5"/>
      <c r="Y71" s="5"/>
      <c r="Z71" s="5"/>
      <c r="AA71" s="5"/>
      <c r="AB71" s="5"/>
      <c r="AC71" s="5"/>
      <c r="AD71" s="5"/>
      <c r="AE71" s="5"/>
      <c r="AF71" s="5"/>
      <c r="AG71" s="5"/>
      <c r="AH71" s="5"/>
      <c r="AI71" s="5"/>
      <c r="AJ71" s="5"/>
      <c r="AK71" s="5"/>
      <c r="AL71" s="5"/>
      <c r="AM71" s="5"/>
      <c r="AN71" s="5"/>
    </row>
    <row r="72" spans="1:40" x14ac:dyDescent="0.25">
      <c r="A72" s="5"/>
      <c r="B72" s="5"/>
      <c r="C72" s="5"/>
      <c r="D72" s="37"/>
      <c r="E72" s="5"/>
      <c r="F72" s="5"/>
      <c r="G72" s="5"/>
      <c r="H72" s="5"/>
      <c r="I72" s="5"/>
      <c r="J72" s="5"/>
      <c r="K72" s="5"/>
      <c r="L72" s="5"/>
      <c r="M72" s="5"/>
      <c r="N72" s="254"/>
      <c r="O72" s="242"/>
      <c r="P72" s="242"/>
      <c r="Q72" s="242"/>
      <c r="R72" s="242"/>
      <c r="S72" s="5"/>
      <c r="T72" s="5"/>
      <c r="U72" s="5"/>
      <c r="V72" s="5"/>
      <c r="W72" s="5"/>
      <c r="X72" s="5"/>
      <c r="Y72" s="5"/>
      <c r="Z72" s="5"/>
      <c r="AA72" s="5"/>
      <c r="AB72" s="5"/>
      <c r="AC72" s="5"/>
      <c r="AD72" s="5"/>
      <c r="AE72" s="5"/>
      <c r="AF72" s="5"/>
      <c r="AG72" s="5"/>
      <c r="AH72" s="5"/>
      <c r="AI72" s="5"/>
      <c r="AJ72" s="5"/>
      <c r="AK72" s="5"/>
      <c r="AL72" s="5"/>
      <c r="AM72" s="5"/>
      <c r="AN72" s="5"/>
    </row>
    <row r="73" spans="1:40" x14ac:dyDescent="0.25">
      <c r="A73" s="5"/>
      <c r="B73" s="5"/>
      <c r="C73" s="5"/>
      <c r="D73" s="37"/>
      <c r="E73" s="5"/>
      <c r="F73" s="5"/>
      <c r="G73" s="5"/>
      <c r="H73" s="5"/>
      <c r="I73" s="5"/>
      <c r="J73" s="5"/>
      <c r="K73" s="5"/>
      <c r="L73" s="5"/>
      <c r="M73" s="5"/>
      <c r="N73" s="254"/>
      <c r="O73" s="242"/>
      <c r="P73" s="242"/>
      <c r="Q73" s="242"/>
      <c r="R73" s="242"/>
      <c r="S73" s="5"/>
      <c r="T73" s="5"/>
      <c r="U73" s="5"/>
      <c r="V73" s="5"/>
      <c r="W73" s="5"/>
      <c r="X73" s="5"/>
      <c r="Y73" s="5"/>
      <c r="Z73" s="5"/>
      <c r="AA73" s="5"/>
      <c r="AB73" s="5"/>
      <c r="AC73" s="5"/>
      <c r="AD73" s="5"/>
      <c r="AE73" s="5"/>
      <c r="AF73" s="5"/>
      <c r="AG73" s="5"/>
      <c r="AH73" s="5"/>
      <c r="AI73" s="5"/>
      <c r="AJ73" s="5"/>
      <c r="AK73" s="5"/>
      <c r="AL73" s="5"/>
      <c r="AM73" s="5"/>
      <c r="AN73" s="5"/>
    </row>
    <row r="74" spans="1:40" x14ac:dyDescent="0.25">
      <c r="A74" s="5"/>
      <c r="B74" s="5"/>
      <c r="C74" s="5"/>
      <c r="D74" s="37"/>
      <c r="E74" s="5"/>
      <c r="F74" s="5"/>
      <c r="G74" s="5"/>
      <c r="H74" s="5"/>
      <c r="I74" s="5"/>
      <c r="J74" s="5"/>
      <c r="K74" s="5"/>
      <c r="L74" s="5"/>
      <c r="M74" s="5"/>
      <c r="N74" s="254"/>
      <c r="O74" s="242"/>
      <c r="P74" s="242"/>
      <c r="Q74" s="242"/>
      <c r="R74" s="242"/>
      <c r="S74" s="5"/>
      <c r="T74" s="5"/>
      <c r="U74" s="5"/>
      <c r="V74" s="5"/>
      <c r="W74" s="5"/>
      <c r="X74" s="5"/>
      <c r="Y74" s="5"/>
      <c r="Z74" s="5"/>
      <c r="AA74" s="5"/>
      <c r="AB74" s="5"/>
      <c r="AC74" s="5"/>
      <c r="AD74" s="5"/>
      <c r="AE74" s="5"/>
      <c r="AF74" s="5"/>
      <c r="AG74" s="5"/>
      <c r="AH74" s="5"/>
      <c r="AI74" s="5"/>
      <c r="AJ74" s="5"/>
      <c r="AK74" s="5"/>
      <c r="AL74" s="5"/>
      <c r="AM74" s="5"/>
      <c r="AN74" s="5"/>
    </row>
    <row r="75" spans="1:40" x14ac:dyDescent="0.25">
      <c r="A75" s="5"/>
      <c r="B75" s="5"/>
      <c r="C75" s="5"/>
      <c r="D75" s="37"/>
      <c r="E75" s="5"/>
      <c r="F75" s="5"/>
      <c r="G75" s="5"/>
      <c r="H75" s="5"/>
      <c r="I75" s="5"/>
      <c r="J75" s="5"/>
      <c r="K75" s="5"/>
      <c r="L75" s="5"/>
      <c r="M75" s="5"/>
      <c r="N75" s="254"/>
      <c r="O75" s="242"/>
      <c r="P75" s="242"/>
      <c r="Q75" s="242"/>
      <c r="R75" s="242"/>
      <c r="S75" s="5"/>
      <c r="T75" s="5"/>
      <c r="U75" s="5"/>
      <c r="V75" s="5"/>
      <c r="W75" s="5"/>
      <c r="X75" s="5"/>
      <c r="Y75" s="5"/>
      <c r="Z75" s="5"/>
      <c r="AA75" s="5"/>
      <c r="AB75" s="5"/>
      <c r="AC75" s="5"/>
      <c r="AD75" s="5"/>
      <c r="AE75" s="5"/>
      <c r="AF75" s="5"/>
      <c r="AG75" s="5"/>
      <c r="AH75" s="5"/>
      <c r="AI75" s="5"/>
      <c r="AJ75" s="5"/>
      <c r="AK75" s="5"/>
      <c r="AL75" s="5"/>
      <c r="AM75" s="5"/>
      <c r="AN75" s="5"/>
    </row>
    <row r="76" spans="1:40" x14ac:dyDescent="0.25">
      <c r="A76" s="5"/>
      <c r="B76" s="5"/>
      <c r="C76" s="5"/>
      <c r="D76" s="37"/>
      <c r="E76" s="5"/>
      <c r="F76" s="5"/>
      <c r="G76" s="5"/>
      <c r="H76" s="5"/>
      <c r="I76" s="5"/>
      <c r="J76" s="5"/>
      <c r="K76" s="5"/>
      <c r="L76" s="5"/>
      <c r="M76" s="5"/>
      <c r="N76" s="254"/>
      <c r="O76" s="242"/>
      <c r="P76" s="242"/>
      <c r="Q76" s="242"/>
      <c r="R76" s="242"/>
      <c r="S76" s="5"/>
      <c r="T76" s="5"/>
      <c r="U76" s="5"/>
      <c r="V76" s="5"/>
      <c r="W76" s="5"/>
      <c r="X76" s="5"/>
      <c r="Y76" s="5"/>
      <c r="Z76" s="5"/>
      <c r="AA76" s="5"/>
      <c r="AB76" s="5"/>
      <c r="AC76" s="5"/>
      <c r="AD76" s="5"/>
      <c r="AE76" s="5"/>
      <c r="AF76" s="5"/>
      <c r="AG76" s="5"/>
      <c r="AH76" s="5"/>
      <c r="AI76" s="5"/>
      <c r="AJ76" s="5"/>
      <c r="AK76" s="5"/>
      <c r="AL76" s="5"/>
      <c r="AM76" s="5"/>
      <c r="AN76" s="5"/>
    </row>
    <row r="77" spans="1:40" x14ac:dyDescent="0.25">
      <c r="O77" s="242"/>
      <c r="P77" s="242"/>
      <c r="Q77" s="242"/>
      <c r="R77" s="242"/>
    </row>
  </sheetData>
  <mergeCells count="149">
    <mergeCell ref="M57:N57"/>
    <mergeCell ref="M58:N58"/>
    <mergeCell ref="M59:N59"/>
    <mergeCell ref="N61:P61"/>
    <mergeCell ref="N62:P62"/>
    <mergeCell ref="M31:N31"/>
    <mergeCell ref="M32:N32"/>
    <mergeCell ref="M33:N33"/>
    <mergeCell ref="M34:N34"/>
    <mergeCell ref="M35:N35"/>
    <mergeCell ref="M36:N36"/>
    <mergeCell ref="M37:N37"/>
    <mergeCell ref="M38:N38"/>
    <mergeCell ref="M39:N39"/>
    <mergeCell ref="M40:N40"/>
    <mergeCell ref="M41:N41"/>
    <mergeCell ref="M42:N42"/>
    <mergeCell ref="M43:N43"/>
    <mergeCell ref="M44:N44"/>
    <mergeCell ref="M45:N45"/>
    <mergeCell ref="M46:N46"/>
    <mergeCell ref="M47:N47"/>
    <mergeCell ref="M48:N48"/>
    <mergeCell ref="M49:N49"/>
    <mergeCell ref="C26:F26"/>
    <mergeCell ref="K3:L3"/>
    <mergeCell ref="M3:P3"/>
    <mergeCell ref="K4:L4"/>
    <mergeCell ref="M4:P4"/>
    <mergeCell ref="K5:L5"/>
    <mergeCell ref="M5:P5"/>
    <mergeCell ref="K6:L6"/>
    <mergeCell ref="M6:P6"/>
    <mergeCell ref="K7:L7"/>
    <mergeCell ref="M7:P7"/>
    <mergeCell ref="K8:L8"/>
    <mergeCell ref="M8:P8"/>
    <mergeCell ref="K9:L9"/>
    <mergeCell ref="M9:P9"/>
    <mergeCell ref="K10:L10"/>
    <mergeCell ref="K13:L13"/>
    <mergeCell ref="M13:P13"/>
    <mergeCell ref="M10:P10"/>
    <mergeCell ref="K11:L11"/>
    <mergeCell ref="M11:P11"/>
    <mergeCell ref="K12:L12"/>
    <mergeCell ref="M12:P12"/>
    <mergeCell ref="F31:G31"/>
    <mergeCell ref="I31:J31"/>
    <mergeCell ref="K31:L31"/>
    <mergeCell ref="O31:P31"/>
    <mergeCell ref="C32:C34"/>
    <mergeCell ref="F32:G32"/>
    <mergeCell ref="I32:J32"/>
    <mergeCell ref="K32:L32"/>
    <mergeCell ref="F33:G33"/>
    <mergeCell ref="I33:J33"/>
    <mergeCell ref="K33:L33"/>
    <mergeCell ref="F34:G34"/>
    <mergeCell ref="I34:J34"/>
    <mergeCell ref="K34:L34"/>
    <mergeCell ref="F41:G41"/>
    <mergeCell ref="I41:J41"/>
    <mergeCell ref="K41:L41"/>
    <mergeCell ref="K37:L37"/>
    <mergeCell ref="C38:C42"/>
    <mergeCell ref="F38:G38"/>
    <mergeCell ref="I38:J38"/>
    <mergeCell ref="K38:L38"/>
    <mergeCell ref="F39:G39"/>
    <mergeCell ref="I39:J39"/>
    <mergeCell ref="K39:L39"/>
    <mergeCell ref="F40:G40"/>
    <mergeCell ref="I40:J40"/>
    <mergeCell ref="K40:L40"/>
    <mergeCell ref="C35:C37"/>
    <mergeCell ref="F35:G35"/>
    <mergeCell ref="I35:J35"/>
    <mergeCell ref="K35:L35"/>
    <mergeCell ref="F36:G36"/>
    <mergeCell ref="I36:J36"/>
    <mergeCell ref="K36:L36"/>
    <mergeCell ref="F37:G37"/>
    <mergeCell ref="I37:J37"/>
    <mergeCell ref="C44:C46"/>
    <mergeCell ref="F44:G44"/>
    <mergeCell ref="I44:J44"/>
    <mergeCell ref="K44:L44"/>
    <mergeCell ref="F42:G42"/>
    <mergeCell ref="I42:J42"/>
    <mergeCell ref="K42:L42"/>
    <mergeCell ref="F43:G43"/>
    <mergeCell ref="I43:J43"/>
    <mergeCell ref="K43:L43"/>
    <mergeCell ref="F45:G45"/>
    <mergeCell ref="I45:J45"/>
    <mergeCell ref="K45:L45"/>
    <mergeCell ref="F46:G46"/>
    <mergeCell ref="I46:J46"/>
    <mergeCell ref="K46:L46"/>
    <mergeCell ref="C53:C56"/>
    <mergeCell ref="F53:G53"/>
    <mergeCell ref="I53:J53"/>
    <mergeCell ref="F55:G55"/>
    <mergeCell ref="I55:J55"/>
    <mergeCell ref="K47:L47"/>
    <mergeCell ref="F48:G48"/>
    <mergeCell ref="I48:J48"/>
    <mergeCell ref="K48:L48"/>
    <mergeCell ref="C47:C52"/>
    <mergeCell ref="F47:G47"/>
    <mergeCell ref="I47:J47"/>
    <mergeCell ref="F49:G49"/>
    <mergeCell ref="I49:J49"/>
    <mergeCell ref="F51:G51"/>
    <mergeCell ref="I51:J51"/>
    <mergeCell ref="K51:L51"/>
    <mergeCell ref="F52:G52"/>
    <mergeCell ref="I52:J52"/>
    <mergeCell ref="K52:L52"/>
    <mergeCell ref="K49:L49"/>
    <mergeCell ref="F50:G50"/>
    <mergeCell ref="I50:J50"/>
    <mergeCell ref="K50:L50"/>
    <mergeCell ref="K55:L55"/>
    <mergeCell ref="F56:G56"/>
    <mergeCell ref="I56:J56"/>
    <mergeCell ref="K56:L56"/>
    <mergeCell ref="K53:L53"/>
    <mergeCell ref="F54:G54"/>
    <mergeCell ref="I54:J54"/>
    <mergeCell ref="K54:L54"/>
    <mergeCell ref="M50:N50"/>
    <mergeCell ref="M51:N51"/>
    <mergeCell ref="M52:N52"/>
    <mergeCell ref="M53:N53"/>
    <mergeCell ref="M54:N54"/>
    <mergeCell ref="M55:N55"/>
    <mergeCell ref="M56:N56"/>
    <mergeCell ref="F59:G59"/>
    <mergeCell ref="I59:J59"/>
    <mergeCell ref="K59:L59"/>
    <mergeCell ref="K57:L57"/>
    <mergeCell ref="F58:G58"/>
    <mergeCell ref="I58:J58"/>
    <mergeCell ref="K58:L58"/>
    <mergeCell ref="C57:C58"/>
    <mergeCell ref="F57:G57"/>
    <mergeCell ref="I57:J57"/>
  </mergeCells>
  <phoneticPr fontId="13" type="noConversion"/>
  <pageMargins left="3.937007874015748E-2" right="3.937007874015748E-2" top="0.19685039370078741" bottom="0.19685039370078741" header="0.11811023622047245" footer="0.11811023622047245"/>
  <pageSetup paperSize="9" scale="35" fitToHeight="0" orientation="landscape" r:id="rId1"/>
  <rowBreaks count="4" manualBreakCount="4">
    <brk id="28" max="16" man="1"/>
    <brk id="37" max="16" man="1"/>
    <brk id="46" max="16" man="1"/>
    <brk id="56"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7F419-9A74-4ECB-869B-495F1E026FE4}">
  <sheetPr>
    <tabColor rgb="FFFF0000"/>
    <pageSetUpPr fitToPage="1"/>
  </sheetPr>
  <dimension ref="A1:AE86"/>
  <sheetViews>
    <sheetView view="pageBreakPreview" zoomScale="50" zoomScaleNormal="55" zoomScaleSheetLayoutView="50" zoomScalePageLayoutView="60" workbookViewId="0">
      <selection activeCell="E39" sqref="E39"/>
    </sheetView>
  </sheetViews>
  <sheetFormatPr baseColWidth="10" defaultRowHeight="15" outlineLevelRow="1" x14ac:dyDescent="0.25"/>
  <cols>
    <col min="1" max="1" width="20.7109375" style="35" customWidth="1"/>
    <col min="2" max="2" width="35.7109375" customWidth="1"/>
    <col min="3" max="10" width="30.7109375" customWidth="1"/>
    <col min="11" max="12" width="18" customWidth="1"/>
    <col min="13" max="18" width="18.28515625" customWidth="1"/>
    <col min="19" max="19" width="6.42578125" customWidth="1"/>
    <col min="20" max="20" width="13.7109375" bestFit="1" customWidth="1"/>
  </cols>
  <sheetData>
    <row r="1" spans="1:31" s="35" customFormat="1" ht="230.25" customHeight="1" x14ac:dyDescent="0.7">
      <c r="A1" s="4"/>
      <c r="B1" s="4"/>
      <c r="C1" s="314"/>
      <c r="D1" s="314"/>
      <c r="E1" s="314"/>
      <c r="F1" s="314"/>
      <c r="G1" s="314"/>
      <c r="H1" s="314"/>
      <c r="I1" s="314"/>
      <c r="J1" s="4"/>
      <c r="K1" s="4"/>
      <c r="L1" s="4"/>
      <c r="M1" s="4"/>
      <c r="N1" s="4"/>
      <c r="O1" s="4"/>
      <c r="P1" s="4"/>
      <c r="Q1" s="4"/>
      <c r="R1" s="4"/>
      <c r="S1" s="4"/>
      <c r="T1" s="4"/>
      <c r="U1" s="4"/>
      <c r="V1" s="4"/>
      <c r="W1" s="4"/>
      <c r="X1" s="4"/>
      <c r="Y1" s="4"/>
      <c r="Z1" s="4"/>
      <c r="AA1" s="4"/>
      <c r="AB1" s="4"/>
      <c r="AC1" s="4"/>
      <c r="AD1" s="4"/>
      <c r="AE1" s="4"/>
    </row>
    <row r="2" spans="1:31" s="35" customFormat="1" ht="20.25" customHeight="1" x14ac:dyDescent="0.7">
      <c r="A2" s="4"/>
      <c r="B2" s="4"/>
      <c r="C2" s="106"/>
      <c r="D2" s="106"/>
      <c r="E2" s="106"/>
      <c r="F2" s="106"/>
      <c r="G2" s="106"/>
      <c r="H2" s="106"/>
      <c r="I2" s="106"/>
      <c r="J2" s="4"/>
      <c r="K2" s="4"/>
      <c r="L2" s="4"/>
      <c r="M2" s="4"/>
      <c r="N2" s="4"/>
      <c r="O2" s="4"/>
      <c r="P2" s="4"/>
      <c r="Q2" s="4"/>
      <c r="R2" s="4"/>
      <c r="S2" s="4"/>
      <c r="T2" s="4"/>
      <c r="U2" s="4"/>
      <c r="V2" s="4"/>
      <c r="W2" s="4"/>
      <c r="X2" s="4"/>
      <c r="Y2" s="4"/>
      <c r="Z2" s="4"/>
      <c r="AA2" s="4"/>
      <c r="AB2" s="4"/>
      <c r="AC2" s="4"/>
      <c r="AD2" s="4"/>
      <c r="AE2" s="4"/>
    </row>
    <row r="3" spans="1:31" ht="87" customHeight="1" x14ac:dyDescent="0.7">
      <c r="A3" s="6"/>
      <c r="B3" s="117" t="s">
        <v>111</v>
      </c>
      <c r="C3" s="4"/>
      <c r="D3" s="30"/>
      <c r="E3" s="31"/>
      <c r="F3" s="31"/>
      <c r="H3" s="31"/>
      <c r="I3" s="31"/>
      <c r="J3" s="4"/>
      <c r="K3" s="4"/>
      <c r="L3" s="4"/>
      <c r="M3" s="4"/>
      <c r="N3" s="5"/>
      <c r="O3" s="5"/>
      <c r="P3" s="5"/>
      <c r="Q3" s="5"/>
      <c r="R3" s="5"/>
      <c r="S3" s="5"/>
      <c r="T3" s="5"/>
      <c r="U3" s="5"/>
      <c r="V3" s="5"/>
      <c r="W3" s="5"/>
      <c r="X3" s="5"/>
      <c r="Y3" s="5"/>
      <c r="Z3" s="5"/>
      <c r="AA3" s="5"/>
      <c r="AB3" s="5"/>
      <c r="AC3" s="5"/>
      <c r="AD3" s="5"/>
      <c r="AE3" s="5"/>
    </row>
    <row r="4" spans="1:31" ht="39.950000000000003" customHeight="1" x14ac:dyDescent="0.25">
      <c r="A4" s="43"/>
      <c r="B4" s="155" t="s">
        <v>64</v>
      </c>
      <c r="C4" s="316" t="s">
        <v>48</v>
      </c>
      <c r="D4" s="316"/>
      <c r="E4" s="316" t="s">
        <v>47</v>
      </c>
      <c r="F4" s="316"/>
      <c r="G4" s="316" t="s">
        <v>46</v>
      </c>
      <c r="H4" s="316"/>
      <c r="I4" s="316" t="s">
        <v>45</v>
      </c>
      <c r="J4" s="316"/>
      <c r="K4" s="5"/>
      <c r="L4" s="5"/>
      <c r="M4" s="5"/>
      <c r="N4" s="5"/>
      <c r="O4" s="5"/>
      <c r="P4" s="5"/>
      <c r="Q4" s="5"/>
      <c r="R4" s="5"/>
      <c r="S4" s="5"/>
      <c r="T4" s="5"/>
      <c r="U4" s="5"/>
      <c r="V4" s="5"/>
      <c r="W4" s="5"/>
      <c r="X4" s="5"/>
      <c r="Y4" s="5"/>
      <c r="Z4" s="5"/>
      <c r="AA4" s="5"/>
      <c r="AB4" s="5"/>
      <c r="AC4" s="5"/>
      <c r="AD4" s="5"/>
      <c r="AE4" s="5"/>
    </row>
    <row r="5" spans="1:31" ht="39.950000000000003" customHeight="1" x14ac:dyDescent="0.25">
      <c r="A5" s="43"/>
      <c r="B5" s="155" t="s">
        <v>75</v>
      </c>
      <c r="C5" s="317" t="s">
        <v>76</v>
      </c>
      <c r="D5" s="317"/>
      <c r="E5" s="317" t="s">
        <v>77</v>
      </c>
      <c r="F5" s="317"/>
      <c r="G5" s="317" t="s">
        <v>78</v>
      </c>
      <c r="H5" s="317"/>
      <c r="I5" s="317" t="s">
        <v>79</v>
      </c>
      <c r="J5" s="317"/>
      <c r="K5" s="5"/>
      <c r="L5" s="5"/>
      <c r="M5" s="5"/>
      <c r="N5" s="5"/>
      <c r="O5" s="5"/>
      <c r="P5" s="5"/>
      <c r="Q5" s="5"/>
      <c r="R5" s="5"/>
      <c r="S5" s="5"/>
      <c r="T5" s="5"/>
      <c r="U5" s="5"/>
      <c r="V5" s="5"/>
      <c r="W5" s="5"/>
      <c r="X5" s="5"/>
      <c r="Y5" s="5"/>
      <c r="Z5" s="5"/>
      <c r="AA5" s="5"/>
      <c r="AB5" s="5"/>
      <c r="AC5" s="5"/>
      <c r="AD5" s="5"/>
      <c r="AE5" s="5"/>
    </row>
    <row r="6" spans="1:31" ht="39.950000000000003" customHeight="1" x14ac:dyDescent="0.25">
      <c r="A6" s="43"/>
      <c r="B6" s="155" t="s">
        <v>50</v>
      </c>
      <c r="C6" s="319" t="s">
        <v>51</v>
      </c>
      <c r="D6" s="319"/>
      <c r="E6" s="319" t="s">
        <v>51</v>
      </c>
      <c r="F6" s="319"/>
      <c r="G6" s="319" t="s">
        <v>51</v>
      </c>
      <c r="H6" s="319"/>
      <c r="I6" s="319" t="s">
        <v>51</v>
      </c>
      <c r="J6" s="319"/>
      <c r="K6" s="5"/>
      <c r="L6" s="5"/>
      <c r="M6" s="5"/>
      <c r="N6" s="5"/>
      <c r="O6" s="5"/>
      <c r="P6" s="5"/>
      <c r="Q6" s="5"/>
      <c r="R6" s="5"/>
      <c r="S6" s="5"/>
      <c r="T6" s="5"/>
      <c r="U6" s="5"/>
      <c r="V6" s="5"/>
      <c r="W6" s="5"/>
      <c r="X6" s="5"/>
      <c r="Y6" s="5"/>
      <c r="Z6" s="5"/>
      <c r="AA6" s="5"/>
      <c r="AB6" s="5"/>
      <c r="AC6" s="5"/>
      <c r="AD6" s="5"/>
      <c r="AE6" s="5"/>
    </row>
    <row r="7" spans="1:31" ht="39.950000000000003" customHeight="1" x14ac:dyDescent="0.25">
      <c r="A7" s="43"/>
      <c r="B7" s="155" t="s">
        <v>52</v>
      </c>
      <c r="C7" s="320" t="s">
        <v>53</v>
      </c>
      <c r="D7" s="320"/>
      <c r="E7" s="320" t="s">
        <v>53</v>
      </c>
      <c r="F7" s="320"/>
      <c r="G7" s="320" t="s">
        <v>53</v>
      </c>
      <c r="H7" s="320"/>
      <c r="I7" s="320" t="s">
        <v>53</v>
      </c>
      <c r="J7" s="320"/>
      <c r="K7" s="5"/>
      <c r="L7" s="5"/>
      <c r="M7" s="5"/>
      <c r="N7" s="5"/>
      <c r="O7" s="5"/>
      <c r="P7" s="5"/>
      <c r="Q7" s="5"/>
      <c r="R7" s="5"/>
      <c r="S7" s="5"/>
      <c r="T7" s="5"/>
      <c r="U7" s="5"/>
      <c r="V7" s="5"/>
      <c r="W7" s="5"/>
      <c r="X7" s="5"/>
      <c r="Y7" s="5"/>
      <c r="Z7" s="5"/>
      <c r="AA7" s="5"/>
      <c r="AB7" s="5"/>
      <c r="AC7" s="5"/>
      <c r="AD7" s="5"/>
      <c r="AE7" s="5"/>
    </row>
    <row r="8" spans="1:31" ht="39.950000000000003" customHeight="1" x14ac:dyDescent="0.25">
      <c r="A8" s="43"/>
      <c r="B8" s="155" t="s">
        <v>29</v>
      </c>
      <c r="C8" s="319" t="s">
        <v>96</v>
      </c>
      <c r="D8" s="319"/>
      <c r="E8" s="319" t="s">
        <v>96</v>
      </c>
      <c r="F8" s="319"/>
      <c r="G8" s="319" t="s">
        <v>96</v>
      </c>
      <c r="H8" s="319"/>
      <c r="I8" s="319" t="s">
        <v>96</v>
      </c>
      <c r="J8" s="319"/>
      <c r="K8" s="5"/>
      <c r="L8" s="5"/>
      <c r="M8" s="5"/>
      <c r="N8" s="5"/>
      <c r="O8" s="5"/>
      <c r="P8" s="5"/>
      <c r="Q8" s="5"/>
      <c r="R8" s="5"/>
      <c r="S8" s="5"/>
      <c r="T8" s="5"/>
      <c r="U8" s="5"/>
      <c r="V8" s="5"/>
      <c r="W8" s="5"/>
      <c r="X8" s="5"/>
      <c r="Y8" s="5"/>
      <c r="Z8" s="5"/>
      <c r="AA8" s="5"/>
      <c r="AB8" s="5"/>
      <c r="AC8" s="5"/>
      <c r="AD8" s="5"/>
      <c r="AE8" s="5"/>
    </row>
    <row r="9" spans="1:31" ht="39.950000000000003" customHeight="1" x14ac:dyDescent="0.25">
      <c r="A9" s="43"/>
      <c r="B9" s="155" t="s">
        <v>54</v>
      </c>
      <c r="C9" s="323">
        <v>43628</v>
      </c>
      <c r="D9" s="323"/>
      <c r="E9" s="323">
        <v>44082</v>
      </c>
      <c r="F9" s="323"/>
      <c r="G9" s="323">
        <v>44341</v>
      </c>
      <c r="H9" s="323"/>
      <c r="I9" s="323">
        <v>44846</v>
      </c>
      <c r="J9" s="323"/>
      <c r="K9" s="105"/>
      <c r="L9" s="105"/>
      <c r="M9" s="5"/>
      <c r="N9" s="5"/>
      <c r="O9" s="5"/>
      <c r="P9" s="5"/>
      <c r="Q9" s="5"/>
      <c r="R9" s="5"/>
      <c r="S9" s="5"/>
      <c r="T9" s="5"/>
      <c r="U9" s="5"/>
      <c r="V9" s="5"/>
      <c r="W9" s="5"/>
      <c r="X9" s="5"/>
      <c r="Y9" s="5"/>
      <c r="Z9" s="5"/>
      <c r="AA9" s="5"/>
      <c r="AB9" s="5"/>
      <c r="AC9" s="5"/>
      <c r="AD9" s="5"/>
      <c r="AE9" s="5"/>
    </row>
    <row r="10" spans="1:31" ht="39.950000000000003" customHeight="1" x14ac:dyDescent="0.25">
      <c r="A10" s="43"/>
      <c r="B10" s="155" t="s">
        <v>55</v>
      </c>
      <c r="C10" s="321">
        <v>45462</v>
      </c>
      <c r="D10" s="321"/>
      <c r="E10" s="321">
        <v>45915</v>
      </c>
      <c r="F10" s="321"/>
      <c r="G10" s="321">
        <v>46174</v>
      </c>
      <c r="H10" s="321"/>
      <c r="I10" s="321">
        <v>46716</v>
      </c>
      <c r="J10" s="321"/>
      <c r="K10" s="105"/>
      <c r="L10" s="105"/>
      <c r="M10" s="5"/>
      <c r="N10" s="5"/>
      <c r="O10" s="5"/>
      <c r="P10" s="5"/>
      <c r="Q10" s="5"/>
      <c r="R10" s="5"/>
      <c r="S10" s="5"/>
      <c r="T10" s="5"/>
      <c r="U10" s="5"/>
      <c r="V10" s="5"/>
      <c r="W10" s="5"/>
      <c r="X10" s="5"/>
      <c r="Y10" s="5"/>
      <c r="Z10" s="5"/>
      <c r="AA10" s="5"/>
      <c r="AB10" s="5"/>
      <c r="AC10" s="5"/>
      <c r="AD10" s="5"/>
      <c r="AE10" s="5"/>
    </row>
    <row r="11" spans="1:31" ht="39.950000000000003" customHeight="1" x14ac:dyDescent="0.25">
      <c r="A11" s="43"/>
      <c r="B11" s="155" t="s">
        <v>109</v>
      </c>
      <c r="C11" s="318">
        <v>0</v>
      </c>
      <c r="D11" s="318"/>
      <c r="E11" s="318">
        <v>1E-4</v>
      </c>
      <c r="F11" s="318"/>
      <c r="G11" s="318">
        <v>1E-4</v>
      </c>
      <c r="H11" s="318"/>
      <c r="I11" s="318">
        <v>0.03</v>
      </c>
      <c r="J11" s="318"/>
      <c r="K11" s="105"/>
      <c r="L11" s="105"/>
      <c r="M11" s="5"/>
      <c r="N11" s="5"/>
      <c r="O11" s="5"/>
      <c r="P11" s="5"/>
      <c r="Q11" s="5"/>
      <c r="R11" s="5"/>
      <c r="S11" s="5"/>
      <c r="T11" s="5"/>
      <c r="U11" s="5"/>
      <c r="V11" s="5"/>
      <c r="W11" s="5"/>
      <c r="X11" s="5"/>
      <c r="Y11" s="5"/>
      <c r="Z11" s="5"/>
      <c r="AA11" s="5"/>
      <c r="AB11" s="5"/>
      <c r="AC11" s="5"/>
      <c r="AD11" s="5"/>
      <c r="AE11" s="5"/>
    </row>
    <row r="12" spans="1:31" ht="50.1" customHeight="1" x14ac:dyDescent="0.25">
      <c r="A12" s="43"/>
      <c r="B12" s="155" t="s">
        <v>70</v>
      </c>
      <c r="C12" s="315" t="s">
        <v>72</v>
      </c>
      <c r="D12" s="315"/>
      <c r="E12" s="315" t="s">
        <v>103</v>
      </c>
      <c r="F12" s="315"/>
      <c r="G12" s="315" t="s">
        <v>71</v>
      </c>
      <c r="H12" s="315"/>
      <c r="I12" s="315" t="s">
        <v>110</v>
      </c>
      <c r="J12" s="315"/>
      <c r="K12" s="105"/>
      <c r="L12" s="105"/>
      <c r="M12" s="5"/>
      <c r="N12" s="5"/>
      <c r="O12" s="5"/>
      <c r="P12" s="5"/>
      <c r="Q12" s="5"/>
      <c r="R12" s="5"/>
      <c r="S12" s="5"/>
      <c r="T12" s="5"/>
      <c r="U12" s="5"/>
      <c r="V12" s="5"/>
      <c r="W12" s="5"/>
      <c r="X12" s="5"/>
      <c r="Y12" s="5"/>
      <c r="Z12" s="5"/>
      <c r="AA12" s="5"/>
      <c r="AB12" s="5"/>
      <c r="AC12" s="5"/>
      <c r="AD12" s="5"/>
      <c r="AE12" s="5"/>
    </row>
    <row r="13" spans="1:31" ht="39.950000000000003" customHeight="1" x14ac:dyDescent="0.25">
      <c r="A13" s="43"/>
      <c r="B13" s="155" t="s">
        <v>59</v>
      </c>
      <c r="C13" s="322">
        <v>-2.63E-3</v>
      </c>
      <c r="D13" s="322"/>
      <c r="E13" s="318">
        <v>-4.0299999999999997E-3</v>
      </c>
      <c r="F13" s="318"/>
      <c r="G13" s="322">
        <v>-2.3400000000000001E-3</v>
      </c>
      <c r="H13" s="322"/>
      <c r="I13" s="318">
        <v>3.0530000000000002E-2</v>
      </c>
      <c r="J13" s="318"/>
      <c r="K13" s="105"/>
      <c r="L13" s="105"/>
      <c r="M13" s="5"/>
      <c r="N13" s="5"/>
      <c r="O13" s="5"/>
      <c r="P13" s="5"/>
      <c r="Q13" s="5"/>
      <c r="R13" s="5"/>
      <c r="S13" s="5"/>
      <c r="T13" s="5"/>
      <c r="U13" s="5"/>
      <c r="V13" s="5"/>
      <c r="W13" s="5"/>
      <c r="X13" s="5"/>
      <c r="Y13" s="5"/>
      <c r="Z13" s="5"/>
      <c r="AA13" s="5"/>
      <c r="AB13" s="5"/>
      <c r="AC13" s="5"/>
      <c r="AD13" s="5"/>
      <c r="AE13" s="5"/>
    </row>
    <row r="14" spans="1:31" ht="39.950000000000003" customHeight="1" x14ac:dyDescent="0.25">
      <c r="A14" s="43"/>
      <c r="B14" s="155" t="s">
        <v>62</v>
      </c>
      <c r="C14" s="315" t="s">
        <v>68</v>
      </c>
      <c r="D14" s="315"/>
      <c r="E14" s="315" t="s">
        <v>67</v>
      </c>
      <c r="F14" s="315"/>
      <c r="G14" s="315" t="s">
        <v>69</v>
      </c>
      <c r="H14" s="315"/>
      <c r="I14" s="315" t="s">
        <v>66</v>
      </c>
      <c r="J14" s="315"/>
      <c r="K14" s="105"/>
      <c r="L14" s="105"/>
      <c r="M14" s="5"/>
      <c r="N14" s="5"/>
      <c r="O14" s="5"/>
      <c r="P14" s="5"/>
      <c r="Q14" s="5"/>
      <c r="R14" s="5"/>
      <c r="S14" s="5"/>
      <c r="T14" s="5"/>
      <c r="U14" s="5"/>
      <c r="V14" s="5"/>
      <c r="W14" s="5"/>
      <c r="X14" s="5"/>
      <c r="Y14" s="5"/>
      <c r="Z14" s="5"/>
      <c r="AA14" s="5"/>
      <c r="AB14" s="5"/>
      <c r="AC14" s="5"/>
      <c r="AD14" s="5"/>
      <c r="AE14" s="5"/>
    </row>
    <row r="15" spans="1:31" ht="54.75" customHeight="1" x14ac:dyDescent="0.25">
      <c r="A15" s="105"/>
      <c r="B15" s="105"/>
      <c r="C15" s="105"/>
      <c r="D15" s="105"/>
      <c r="E15" s="105"/>
      <c r="F15" s="44"/>
      <c r="G15" s="44"/>
      <c r="H15" s="105"/>
      <c r="I15" s="105"/>
      <c r="J15" s="99"/>
      <c r="K15" s="105"/>
      <c r="L15" s="105"/>
      <c r="M15" s="105"/>
      <c r="N15" s="5"/>
      <c r="O15" s="5"/>
      <c r="P15" s="5"/>
      <c r="Q15" s="5"/>
      <c r="R15" s="5"/>
      <c r="S15" s="5"/>
      <c r="T15" s="5"/>
      <c r="U15" s="5"/>
      <c r="V15" s="5"/>
      <c r="W15" s="5"/>
      <c r="X15" s="5"/>
      <c r="Y15" s="5"/>
      <c r="Z15" s="5"/>
      <c r="AA15" s="5"/>
      <c r="AB15" s="5"/>
      <c r="AC15" s="5"/>
      <c r="AD15" s="5"/>
      <c r="AE15" s="5"/>
    </row>
    <row r="16" spans="1:31" ht="49.9" customHeight="1" x14ac:dyDescent="0.25">
      <c r="A16" s="4"/>
      <c r="B16" s="4"/>
      <c r="C16" s="4"/>
      <c r="D16" s="4"/>
      <c r="E16" s="4"/>
      <c r="F16" s="4"/>
      <c r="G16" s="4"/>
      <c r="H16" s="4"/>
      <c r="I16" s="4"/>
      <c r="J16" s="4"/>
      <c r="K16" s="32" t="s">
        <v>18</v>
      </c>
      <c r="L16" s="4"/>
      <c r="M16" s="4"/>
      <c r="N16" s="5"/>
      <c r="O16" s="5"/>
      <c r="P16" s="5"/>
      <c r="Q16" s="5"/>
      <c r="R16" s="5"/>
      <c r="S16" s="5"/>
      <c r="T16" s="5"/>
      <c r="U16" s="5"/>
      <c r="V16" s="5"/>
      <c r="W16" s="5"/>
      <c r="X16" s="5"/>
      <c r="Y16" s="5"/>
      <c r="Z16" s="5"/>
      <c r="AA16" s="5"/>
      <c r="AB16" s="5"/>
      <c r="AC16" s="5"/>
      <c r="AD16" s="5"/>
      <c r="AE16" s="5"/>
    </row>
    <row r="17" spans="1:31" ht="87.75" customHeight="1" x14ac:dyDescent="0.25">
      <c r="A17" s="45"/>
      <c r="B17" s="153" t="s">
        <v>32</v>
      </c>
      <c r="C17" s="153" t="s">
        <v>30</v>
      </c>
      <c r="D17" s="154" t="s">
        <v>112</v>
      </c>
      <c r="E17" s="154" t="s">
        <v>119</v>
      </c>
      <c r="F17" s="154" t="s">
        <v>113</v>
      </c>
      <c r="G17" s="154" t="s">
        <v>115</v>
      </c>
      <c r="H17" s="154" t="s">
        <v>114</v>
      </c>
      <c r="I17" s="154" t="s">
        <v>116</v>
      </c>
      <c r="J17" s="154" t="s">
        <v>93</v>
      </c>
      <c r="K17" s="110"/>
      <c r="L17" s="110"/>
      <c r="M17" s="4"/>
      <c r="N17" s="5"/>
      <c r="O17" s="5"/>
      <c r="P17" s="5"/>
      <c r="Q17" s="5"/>
      <c r="R17" s="5"/>
      <c r="S17" s="5"/>
      <c r="T17" s="5"/>
      <c r="U17" s="5"/>
      <c r="V17" s="5"/>
      <c r="W17" s="5"/>
      <c r="X17" s="5"/>
      <c r="Y17" s="5"/>
      <c r="Z17" s="5"/>
      <c r="AA17" s="5"/>
      <c r="AB17" s="5"/>
      <c r="AC17" s="5"/>
      <c r="AD17" s="5"/>
      <c r="AE17" s="5"/>
    </row>
    <row r="18" spans="1:31" ht="64.900000000000006" customHeight="1" x14ac:dyDescent="0.25">
      <c r="A18" s="41"/>
      <c r="B18" s="140" t="s">
        <v>9</v>
      </c>
      <c r="C18" s="129" t="s">
        <v>19</v>
      </c>
      <c r="D18" s="118">
        <f t="shared" ref="D18:I18" si="0">SUM(D19:D22)</f>
        <v>19</v>
      </c>
      <c r="E18" s="119">
        <f t="shared" si="0"/>
        <v>226387400.78999999</v>
      </c>
      <c r="F18" s="119">
        <f t="shared" si="0"/>
        <v>107634018.60000001</v>
      </c>
      <c r="G18" s="119">
        <f t="shared" si="0"/>
        <v>7146306.3699999992</v>
      </c>
      <c r="H18" s="119">
        <f t="shared" si="0"/>
        <v>114780324.97</v>
      </c>
      <c r="I18" s="119">
        <f t="shared" si="0"/>
        <v>111607075.81999999</v>
      </c>
      <c r="J18" s="120">
        <f>SUMPRODUCT(E19:E22,J19:J22)/SUM(E19:E22)</f>
        <v>0.45182868965332673</v>
      </c>
      <c r="K18" s="121">
        <f>SUM(K19:K22)</f>
        <v>19</v>
      </c>
      <c r="L18" s="121">
        <f>SUM(L19:L22)</f>
        <v>0</v>
      </c>
      <c r="M18" s="4"/>
      <c r="N18" s="5"/>
      <c r="O18" s="5"/>
      <c r="P18" s="5"/>
      <c r="Q18" s="5"/>
      <c r="R18" s="5"/>
      <c r="S18" s="5"/>
      <c r="T18" s="5"/>
      <c r="U18" s="5"/>
      <c r="V18" s="5"/>
      <c r="W18" s="5"/>
      <c r="X18" s="5"/>
      <c r="Y18" s="5"/>
      <c r="Z18" s="5"/>
      <c r="AA18" s="5"/>
      <c r="AB18" s="5"/>
      <c r="AC18" s="5"/>
      <c r="AD18" s="5"/>
      <c r="AE18" s="5"/>
    </row>
    <row r="19" spans="1:31" ht="64.900000000000006" hidden="1" customHeight="1" outlineLevel="1" x14ac:dyDescent="0.25">
      <c r="A19" s="42"/>
      <c r="B19" s="141">
        <v>2019</v>
      </c>
      <c r="C19" s="141" t="s">
        <v>76</v>
      </c>
      <c r="D19" s="122">
        <f>'Allocation OD 2019'!G16</f>
        <v>5</v>
      </c>
      <c r="E19" s="123">
        <f>'Allocation OD 2019'!H16</f>
        <v>26130146.490000002</v>
      </c>
      <c r="F19" s="123">
        <f>'Allocation OD 2019'!I16</f>
        <v>21817279.199999999</v>
      </c>
      <c r="G19" s="123">
        <f>'Allocation OD 2019'!J16</f>
        <v>1449753.72</v>
      </c>
      <c r="H19" s="123">
        <f>'Allocation OD 2019'!K16</f>
        <v>23267032.920000002</v>
      </c>
      <c r="I19" s="123">
        <f>'Allocation OD 2019'!L16</f>
        <v>2863113.57</v>
      </c>
      <c r="J19" s="124">
        <f>'Allocation OD 2019'!M$16</f>
        <v>0.38018000000000002</v>
      </c>
      <c r="K19" s="125">
        <f>SUMIF('Allocation OD 2019'!N16,$K$16,'Allocation OD 2019'!G16:G16)</f>
        <v>5</v>
      </c>
      <c r="L19" s="125">
        <f>SUMIF('Allocation OD 2019'!O1,$K$16,'Allocation OD 2019'!G1)</f>
        <v>0</v>
      </c>
      <c r="M19" s="4"/>
      <c r="N19" s="5"/>
      <c r="O19" s="5"/>
      <c r="P19" s="5"/>
      <c r="Q19" s="5"/>
      <c r="R19" s="5"/>
      <c r="S19" s="5"/>
      <c r="T19" s="5"/>
      <c r="U19" s="5"/>
      <c r="V19" s="5"/>
      <c r="W19" s="5"/>
      <c r="X19" s="5"/>
      <c r="Y19" s="5"/>
      <c r="Z19" s="5"/>
      <c r="AA19" s="5"/>
      <c r="AB19" s="5"/>
      <c r="AC19" s="5"/>
      <c r="AD19" s="5"/>
      <c r="AE19" s="5"/>
    </row>
    <row r="20" spans="1:31" ht="64.900000000000006" hidden="1" customHeight="1" outlineLevel="1" x14ac:dyDescent="0.25">
      <c r="A20" s="42"/>
      <c r="B20" s="141">
        <v>2020</v>
      </c>
      <c r="C20" s="141" t="s">
        <v>77</v>
      </c>
      <c r="D20" s="122">
        <f>'Allocation OD 2020'!G16</f>
        <v>2</v>
      </c>
      <c r="E20" s="123">
        <f>'Allocation OD 2020'!H16</f>
        <v>44557188</v>
      </c>
      <c r="F20" s="123">
        <f>'Allocation OD 2020'!I16</f>
        <v>38998995</v>
      </c>
      <c r="G20" s="123">
        <f>'Allocation OD 2020'!J16</f>
        <v>4623210</v>
      </c>
      <c r="H20" s="123">
        <f>'Allocation OD 2020'!K16</f>
        <v>43622205</v>
      </c>
      <c r="I20" s="123">
        <f>'Allocation OD 2020'!L16</f>
        <v>934983</v>
      </c>
      <c r="J20" s="124">
        <f>'Allocation OD 2020'!M$16</f>
        <v>0.4945</v>
      </c>
      <c r="K20" s="125">
        <f>SUMIF('Allocation OD 2020'!N16,$K$16,'Allocation OD 2020'!G16)</f>
        <v>2</v>
      </c>
      <c r="L20" s="125">
        <f>SUMIF('Allocation OD 2021'!O16,$K$16,'Allocation OD 2021'!G16)</f>
        <v>0</v>
      </c>
      <c r="M20" s="4"/>
      <c r="N20" s="5"/>
      <c r="O20" s="5"/>
      <c r="P20" s="5"/>
      <c r="Q20" s="5"/>
      <c r="R20" s="5"/>
      <c r="S20" s="5"/>
      <c r="T20" s="5"/>
      <c r="U20" s="5"/>
      <c r="V20" s="5"/>
      <c r="W20" s="5"/>
      <c r="X20" s="5"/>
      <c r="Y20" s="5"/>
      <c r="Z20" s="5"/>
      <c r="AA20" s="5"/>
      <c r="AB20" s="5"/>
      <c r="AC20" s="5"/>
      <c r="AD20" s="5"/>
      <c r="AE20" s="5"/>
    </row>
    <row r="21" spans="1:31" ht="64.900000000000006" hidden="1" customHeight="1" outlineLevel="1" x14ac:dyDescent="0.25">
      <c r="A21" s="42"/>
      <c r="B21" s="141">
        <v>2021</v>
      </c>
      <c r="C21" s="141" t="s">
        <v>78</v>
      </c>
      <c r="D21" s="122">
        <f>'Allocation OD 2021'!G$16</f>
        <v>9</v>
      </c>
      <c r="E21" s="123">
        <f>'Allocation OD 2021'!H$16</f>
        <v>18831689.219999999</v>
      </c>
      <c r="F21" s="123">
        <f>'Allocation OD 2021'!I$16</f>
        <v>14286722.23</v>
      </c>
      <c r="G21" s="123">
        <f>'Allocation OD 2021'!J$16</f>
        <v>0</v>
      </c>
      <c r="H21" s="123">
        <f>'Allocation OD 2021'!K$16</f>
        <v>14286722.23</v>
      </c>
      <c r="I21" s="123">
        <f>'Allocation OD 2021'!L$16</f>
        <v>4544966.99</v>
      </c>
      <c r="J21" s="124">
        <f>'Allocation OD 2021'!M$17</f>
        <v>0.3666666666666667</v>
      </c>
      <c r="K21" s="125">
        <f>SUMIF('Allocation OD 2021'!N16,$K$16,'Allocation OD 2021'!G16)</f>
        <v>9</v>
      </c>
      <c r="L21" s="125">
        <f>SUMIF('Allocation OD 2021'!O17,$K$16,'Allocation OD 2021'!G17)</f>
        <v>0</v>
      </c>
      <c r="M21" s="4"/>
      <c r="N21" s="5"/>
      <c r="O21" s="5"/>
      <c r="P21" s="5"/>
      <c r="Q21" s="5"/>
      <c r="R21" s="5"/>
      <c r="S21" s="5"/>
      <c r="T21" s="5"/>
      <c r="U21" s="5"/>
      <c r="V21" s="5"/>
      <c r="W21" s="5"/>
      <c r="X21" s="5"/>
      <c r="Y21" s="5"/>
      <c r="Z21" s="5"/>
      <c r="AA21" s="5"/>
      <c r="AB21" s="5"/>
      <c r="AC21" s="5"/>
      <c r="AD21" s="5"/>
      <c r="AE21" s="5"/>
    </row>
    <row r="22" spans="1:31" ht="64.900000000000006" hidden="1" customHeight="1" outlineLevel="1" x14ac:dyDescent="0.25">
      <c r="A22" s="42"/>
      <c r="B22" s="141">
        <v>2022</v>
      </c>
      <c r="C22" s="141" t="s">
        <v>79</v>
      </c>
      <c r="D22" s="122">
        <f>'Allocation OD 2022'!G$16</f>
        <v>3</v>
      </c>
      <c r="E22" s="123">
        <f>'Allocation OD 2022'!H$16</f>
        <v>136868377.07999998</v>
      </c>
      <c r="F22" s="123">
        <f>'Allocation OD 2022'!I$16</f>
        <v>32531022.170000002</v>
      </c>
      <c r="G22" s="123">
        <f>'Allocation OD 2022'!J$16</f>
        <v>1073342.6499999999</v>
      </c>
      <c r="H22" s="123">
        <f>'Allocation OD 2022'!K$16</f>
        <v>33604364.82</v>
      </c>
      <c r="I22" s="123">
        <f>'Allocation OD 2022'!L$16</f>
        <v>103264012.25999999</v>
      </c>
      <c r="J22" s="124">
        <f>'Allocation OD 2022'!M$16</f>
        <v>0.46333333333333337</v>
      </c>
      <c r="K22" s="125">
        <f>SUMIF('Allocation OD 2022'!O16,$K$16,'Allocation OD 2022'!G16)</f>
        <v>3</v>
      </c>
      <c r="L22" s="125">
        <f>SUMIF('Allocation OD 2022'!P19,$K$16,'Allocation OD 2022'!G19)</f>
        <v>0</v>
      </c>
      <c r="M22" s="4"/>
      <c r="N22" s="5"/>
      <c r="O22" s="5"/>
      <c r="P22" s="5"/>
      <c r="Q22" s="5"/>
      <c r="R22" s="5"/>
      <c r="S22" s="5"/>
      <c r="T22" s="5"/>
      <c r="U22" s="5"/>
      <c r="V22" s="5"/>
      <c r="W22" s="5"/>
      <c r="X22" s="5"/>
      <c r="Y22" s="5"/>
      <c r="Z22" s="5"/>
      <c r="AA22" s="5"/>
      <c r="AB22" s="5"/>
      <c r="AC22" s="5"/>
      <c r="AD22" s="5"/>
      <c r="AE22" s="5"/>
    </row>
    <row r="23" spans="1:31" ht="64.900000000000006" customHeight="1" collapsed="1" x14ac:dyDescent="0.25">
      <c r="A23" s="41"/>
      <c r="B23" s="142" t="s">
        <v>13</v>
      </c>
      <c r="C23" s="129" t="s">
        <v>107</v>
      </c>
      <c r="D23" s="118">
        <f>SUM(D24+D25+D26+D27)</f>
        <v>38</v>
      </c>
      <c r="E23" s="119">
        <f t="shared" ref="E23:I23" si="1">SUM(E24+E25+E26+E27)</f>
        <v>1225691863.2250333</v>
      </c>
      <c r="F23" s="119">
        <f t="shared" si="1"/>
        <v>898967348.89183331</v>
      </c>
      <c r="G23" s="119">
        <f t="shared" si="1"/>
        <v>164462347.14666668</v>
      </c>
      <c r="H23" s="119">
        <f t="shared" si="1"/>
        <v>1063429696.0385</v>
      </c>
      <c r="I23" s="119">
        <f t="shared" si="1"/>
        <v>162262167.18653333</v>
      </c>
      <c r="J23" s="120">
        <f>SUMPRODUCT(E24:E27,J24:J27)/SUM(E24:E27)</f>
        <v>0.7709174449795565</v>
      </c>
      <c r="K23" s="121">
        <f>SUM(K24:K27)</f>
        <v>38</v>
      </c>
      <c r="L23" s="121">
        <f>SUM(L24:L27)</f>
        <v>0</v>
      </c>
      <c r="M23" s="4"/>
      <c r="N23" s="5"/>
      <c r="O23" s="5"/>
      <c r="P23" s="5"/>
      <c r="Q23" s="5"/>
      <c r="R23" s="5"/>
      <c r="S23" s="5"/>
      <c r="T23" s="5"/>
      <c r="U23" s="5"/>
      <c r="V23" s="5"/>
      <c r="W23" s="5"/>
      <c r="X23" s="5"/>
      <c r="Y23" s="5"/>
      <c r="Z23" s="5"/>
      <c r="AA23" s="5"/>
      <c r="AB23" s="5"/>
      <c r="AC23" s="5"/>
      <c r="AD23" s="5"/>
      <c r="AE23" s="5"/>
    </row>
    <row r="24" spans="1:31" ht="64.900000000000006" hidden="1" customHeight="1" outlineLevel="1" x14ac:dyDescent="0.25">
      <c r="A24" s="42"/>
      <c r="B24" s="141">
        <v>2019</v>
      </c>
      <c r="C24" s="141" t="s">
        <v>76</v>
      </c>
      <c r="D24" s="126">
        <f>SUM('Allocation OD 2019'!G17:'Allocation OD 2019'!G18)</f>
        <v>21</v>
      </c>
      <c r="E24" s="127">
        <f>SUM('Allocation OD 2019'!H17:'Allocation OD 2019'!H18)</f>
        <v>371951451.15680003</v>
      </c>
      <c r="F24" s="127">
        <f>SUM('Allocation OD 2019'!I17:'Allocation OD 2019'!I18)</f>
        <v>276932153.73199999</v>
      </c>
      <c r="G24" s="127">
        <f>SUM('Allocation OD 2019'!J17:'Allocation OD 2019'!J18)</f>
        <v>31515339.906666666</v>
      </c>
      <c r="H24" s="127">
        <f>SUM('Allocation OD 2019'!K17:'Allocation OD 2019'!K18)</f>
        <v>308447493.63866669</v>
      </c>
      <c r="I24" s="127">
        <f>SUM('Allocation OD 2019'!L17:'Allocation OD 2019'!L18)</f>
        <v>63503957.518133327</v>
      </c>
      <c r="J24" s="128">
        <f>SUMPRODUCT('Allocation OD 2019'!M17:M18,'Allocation OD 2019'!H17:H18)/SUM('Allocation OD 2019'!H17:H18)</f>
        <v>0.74316578712531445</v>
      </c>
      <c r="K24" s="125">
        <f>SUMIF('Allocation OD 2019'!N$17:N$18,$K$16,'Allocation OD 2019'!$G$17:$G$18)</f>
        <v>21</v>
      </c>
      <c r="L24" s="125">
        <f>SUMIF('Allocation OD 2019'!O$17:O$18,$K$16,'Allocation OD 2019'!$G$17:$G$18)</f>
        <v>0</v>
      </c>
      <c r="M24" s="4"/>
      <c r="N24" s="5"/>
      <c r="O24" s="5"/>
      <c r="P24" s="5"/>
      <c r="Q24" s="5"/>
      <c r="R24" s="5"/>
      <c r="S24" s="5"/>
      <c r="T24" s="5"/>
      <c r="U24" s="5"/>
      <c r="V24" s="5"/>
      <c r="W24" s="5"/>
      <c r="X24" s="5"/>
      <c r="Y24" s="5"/>
      <c r="Z24" s="5"/>
      <c r="AA24" s="5"/>
      <c r="AB24" s="5"/>
      <c r="AC24" s="5"/>
      <c r="AD24" s="5"/>
      <c r="AE24" s="5"/>
    </row>
    <row r="25" spans="1:31" ht="64.900000000000006" hidden="1" customHeight="1" outlineLevel="1" collapsed="1" x14ac:dyDescent="0.25">
      <c r="A25" s="42"/>
      <c r="B25" s="141">
        <v>2020</v>
      </c>
      <c r="C25" s="141" t="s">
        <v>77</v>
      </c>
      <c r="D25" s="126">
        <f>SUM('Allocation OD 2020'!G$17:'Allocation OD 2020'!G$18)</f>
        <v>8</v>
      </c>
      <c r="E25" s="127">
        <f>SUM('Allocation OD 2020'!H$17:'Allocation OD 2020'!H$18)</f>
        <v>400065196.00823331</v>
      </c>
      <c r="F25" s="127">
        <f>SUM('Allocation OD 2020'!I$17:'Allocation OD 2020'!I$18)</f>
        <v>315381190.21583331</v>
      </c>
      <c r="G25" s="127">
        <f>SUM('Allocation OD 2020'!J$17:'Allocation OD 2020'!J$18)</f>
        <v>75996840</v>
      </c>
      <c r="H25" s="127">
        <f>SUM('Allocation OD 2020'!K$17:'Allocation OD 2020'!K$18)</f>
        <v>391378030.21583331</v>
      </c>
      <c r="I25" s="127">
        <f>SUM('Allocation OD 2020'!L$17:'Allocation OD 2020'!L$18)</f>
        <v>8687165.7924000006</v>
      </c>
      <c r="J25" s="128">
        <f>SUMPRODUCT('Allocation OD 2020'!M$17:M$18,'Allocation OD 2020'!H$17:H$18)/SUM('Allocation OD 2020'!H$17:H$18)</f>
        <v>0.7296407748425775</v>
      </c>
      <c r="K25" s="125">
        <f>SUMIF('Allocation OD 2020'!N$17:N$18,$K$16,'Allocation OD 2020'!$G$17:$G$18)</f>
        <v>8</v>
      </c>
      <c r="L25" s="125">
        <f>SUMIF('Allocation OD 2021'!O$17:O$18,$K$16,'Allocation OD 2021'!$G$17:$G$18)</f>
        <v>0</v>
      </c>
      <c r="M25" s="4"/>
      <c r="N25" s="5"/>
      <c r="O25" s="5"/>
      <c r="P25" s="5"/>
      <c r="Q25" s="5"/>
      <c r="R25" s="5"/>
      <c r="S25" s="5"/>
      <c r="T25" s="5"/>
      <c r="U25" s="5"/>
      <c r="V25" s="5"/>
      <c r="W25" s="5"/>
      <c r="X25" s="5"/>
      <c r="Y25" s="5"/>
      <c r="Z25" s="5"/>
      <c r="AA25" s="5"/>
      <c r="AB25" s="5"/>
      <c r="AC25" s="5"/>
      <c r="AD25" s="5"/>
      <c r="AE25" s="5"/>
    </row>
    <row r="26" spans="1:31" ht="64.900000000000006" hidden="1" customHeight="1" outlineLevel="1" collapsed="1" x14ac:dyDescent="0.25">
      <c r="A26" s="42"/>
      <c r="B26" s="141">
        <v>2021</v>
      </c>
      <c r="C26" s="141" t="s">
        <v>78</v>
      </c>
      <c r="D26" s="126">
        <f>SUM('Allocation OD 2021'!G$17:'Allocation OD 2021'!G$18)</f>
        <v>6</v>
      </c>
      <c r="E26" s="127">
        <f>SUM('Allocation OD 2021'!H$17:'Allocation OD 2021'!H$18)</f>
        <v>306714736.06</v>
      </c>
      <c r="F26" s="127">
        <f>SUM('Allocation OD 2021'!I$17:'Allocation OD 2021'!I$18)</f>
        <v>221547341.96400002</v>
      </c>
      <c r="G26" s="127">
        <f>SUM('Allocation OD 2021'!J$17:'Allocation OD 2021'!J$18)</f>
        <v>37795874.800000004</v>
      </c>
      <c r="H26" s="127">
        <f>SUM('Allocation OD 2021'!K$17:'Allocation OD 2021'!K$18)</f>
        <v>259343216.764</v>
      </c>
      <c r="I26" s="127">
        <f>SUM('Allocation OD 2021'!L$17:'Allocation OD 2021'!L$18)</f>
        <v>47371519.295999996</v>
      </c>
      <c r="J26" s="128">
        <f>SUMPRODUCT('Allocation OD 2021'!M$17:M$18,'Allocation OD 2021'!H$17:H$18)/SUM('Allocation OD 2021'!H$17:H$18)</f>
        <v>0.75434502928503777</v>
      </c>
      <c r="K26" s="125">
        <f>SUMIF('Allocation OD 2021'!N$17:N$18,$K$16,'Allocation OD 2021'!$G$17:$G$18)</f>
        <v>6</v>
      </c>
      <c r="L26" s="126">
        <f>SUM('Allocation OD 2021'!O$17:'Allocation OD 2021'!O$18)</f>
        <v>0</v>
      </c>
      <c r="M26" s="4"/>
      <c r="N26" s="5"/>
      <c r="O26" s="5"/>
      <c r="P26" s="5"/>
      <c r="Q26" s="5"/>
      <c r="R26" s="5"/>
      <c r="S26" s="5"/>
      <c r="T26" s="5"/>
      <c r="U26" s="5"/>
      <c r="V26" s="5"/>
      <c r="W26" s="5"/>
      <c r="X26" s="5"/>
      <c r="Y26" s="5"/>
      <c r="Z26" s="5"/>
      <c r="AA26" s="5"/>
      <c r="AB26" s="5"/>
      <c r="AC26" s="5"/>
      <c r="AD26" s="5"/>
      <c r="AE26" s="5"/>
    </row>
    <row r="27" spans="1:31" ht="64.900000000000006" hidden="1" customHeight="1" outlineLevel="1" collapsed="1" x14ac:dyDescent="0.25">
      <c r="A27" s="42"/>
      <c r="B27" s="141">
        <v>2022</v>
      </c>
      <c r="C27" s="141" t="s">
        <v>79</v>
      </c>
      <c r="D27" s="126">
        <f>SUM('Allocation OD 2022'!G$17:'Allocation OD 2022'!G$18)</f>
        <v>3</v>
      </c>
      <c r="E27" s="127">
        <f>SUM('Allocation OD 2022'!H$17:'Allocation OD 2022'!H$18)</f>
        <v>146960480</v>
      </c>
      <c r="F27" s="127">
        <f>SUM('Allocation OD 2022'!I$17:'Allocation OD 2022'!I$18)</f>
        <v>85106662.979999989</v>
      </c>
      <c r="G27" s="127">
        <f>SUM('Allocation OD 2022'!J$17:'Allocation OD 2022'!J$18)</f>
        <v>19154292.439999998</v>
      </c>
      <c r="H27" s="127">
        <f>SUM('Allocation OD 2022'!K$17:'Allocation OD 2022'!K$18)</f>
        <v>104260955.42</v>
      </c>
      <c r="I27" s="127">
        <f>SUM('Allocation OD 2022'!L$17:'Allocation OD 2022'!L$18)</f>
        <v>42699524.580000006</v>
      </c>
      <c r="J27" s="128">
        <f>SUMPRODUCT('Allocation OD 2022'!M$17:M$18,'Allocation OD 2022'!H$17:H$18)/SUM('Allocation OD 2022'!H$17:H$18)</f>
        <v>0.98810939104172768</v>
      </c>
      <c r="K27" s="125">
        <f>SUMIF('Allocation OD 2022'!O17:O18,$K$16,'Allocation OD 2022'!G17:G18)</f>
        <v>3</v>
      </c>
      <c r="L27" s="125">
        <f>SUMIF('Allocation OD 2022'!P17:P18,$K$16,'Allocation OD 2022'!H17:H18)</f>
        <v>0</v>
      </c>
      <c r="M27" s="4"/>
      <c r="N27" s="5"/>
      <c r="O27" s="5"/>
      <c r="P27" s="5"/>
      <c r="Q27" s="5"/>
      <c r="R27" s="5"/>
      <c r="S27" s="5"/>
      <c r="T27" s="5"/>
      <c r="U27" s="5"/>
      <c r="V27" s="5"/>
      <c r="W27" s="5"/>
      <c r="X27" s="5"/>
      <c r="Y27" s="5"/>
      <c r="Z27" s="5"/>
      <c r="AA27" s="5"/>
      <c r="AB27" s="5"/>
      <c r="AC27" s="5"/>
      <c r="AD27" s="5"/>
      <c r="AE27" s="5"/>
    </row>
    <row r="28" spans="1:31" ht="64.900000000000006" customHeight="1" collapsed="1" x14ac:dyDescent="0.25">
      <c r="A28" s="42"/>
      <c r="B28" s="143" t="s">
        <v>36</v>
      </c>
      <c r="C28" s="129" t="s">
        <v>19</v>
      </c>
      <c r="D28" s="129">
        <f>SUM(D29:D31)</f>
        <v>11</v>
      </c>
      <c r="E28" s="130">
        <f t="shared" ref="E28:I28" si="2">SUM(E29:E31)</f>
        <v>101247741.7455339</v>
      </c>
      <c r="F28" s="130">
        <f t="shared" si="2"/>
        <v>37793306.351299152</v>
      </c>
      <c r="G28" s="130">
        <f t="shared" si="2"/>
        <v>9268037.6482777633</v>
      </c>
      <c r="H28" s="130">
        <f t="shared" si="2"/>
        <v>47061343.999576911</v>
      </c>
      <c r="I28" s="130">
        <f t="shared" si="2"/>
        <v>54186397.745956987</v>
      </c>
      <c r="J28" s="120">
        <f>SUMPRODUCT(E29:E31,J29:J31)/SUM(E29:E31)</f>
        <v>0.48544715131757826</v>
      </c>
      <c r="K28" s="121">
        <f>SUM(K29:K31)</f>
        <v>11</v>
      </c>
      <c r="L28" s="121">
        <f>SUM(L29:L31)</f>
        <v>0</v>
      </c>
      <c r="M28" s="4"/>
      <c r="N28" s="5"/>
      <c r="O28" s="5"/>
      <c r="P28" s="5"/>
      <c r="Q28" s="5"/>
      <c r="R28" s="5"/>
      <c r="S28" s="5"/>
      <c r="T28" s="5"/>
      <c r="U28" s="5"/>
      <c r="V28" s="5"/>
      <c r="W28" s="5"/>
      <c r="X28" s="5"/>
      <c r="Y28" s="5"/>
      <c r="Z28" s="5"/>
      <c r="AA28" s="5"/>
      <c r="AB28" s="5"/>
      <c r="AC28" s="5"/>
      <c r="AD28" s="5"/>
      <c r="AE28" s="5"/>
    </row>
    <row r="29" spans="1:31" ht="64.900000000000006" hidden="1" customHeight="1" outlineLevel="1" collapsed="1" x14ac:dyDescent="0.25">
      <c r="A29" s="42"/>
      <c r="B29" s="141">
        <v>2020</v>
      </c>
      <c r="C29" s="141" t="s">
        <v>77</v>
      </c>
      <c r="D29" s="122">
        <f>'Allocation OD 2020'!G$19</f>
        <v>2</v>
      </c>
      <c r="E29" s="123">
        <f>'Allocation OD 2020'!H$19</f>
        <v>21875920.165533897</v>
      </c>
      <c r="F29" s="123">
        <f>'Allocation OD 2020'!I$19</f>
        <v>10584718.421299148</v>
      </c>
      <c r="G29" s="123">
        <f>'Allocation OD 2020'!J$19</f>
        <v>1674834.4982777638</v>
      </c>
      <c r="H29" s="123">
        <f>'Allocation OD 2020'!K$19</f>
        <v>12259552.919576913</v>
      </c>
      <c r="I29" s="123">
        <f>'Allocation OD 2020'!L$19</f>
        <v>9616367.2459569834</v>
      </c>
      <c r="J29" s="124">
        <f>'Allocation OD 2020'!M$19</f>
        <v>0.25105</v>
      </c>
      <c r="K29" s="125">
        <f>SUMIF('Allocation OD 2020'!N$19,$K$16,'Allocation OD 2020'!$G$19)</f>
        <v>2</v>
      </c>
      <c r="L29" s="125">
        <f>SUMIF('Allocation OD 2022'!P19,$K$16,'Allocation OD 2022'!$G$19)</f>
        <v>0</v>
      </c>
      <c r="M29" s="4"/>
      <c r="N29" s="5"/>
      <c r="O29" s="5"/>
      <c r="P29" s="5"/>
      <c r="Q29" s="5"/>
      <c r="R29" s="5"/>
      <c r="S29" s="5"/>
      <c r="T29" s="5"/>
      <c r="U29" s="5"/>
      <c r="V29" s="5"/>
      <c r="W29" s="5"/>
      <c r="X29" s="5"/>
      <c r="Y29" s="5"/>
      <c r="Z29" s="5"/>
      <c r="AA29" s="5"/>
      <c r="AB29" s="5"/>
      <c r="AC29" s="5"/>
      <c r="AD29" s="5"/>
      <c r="AE29" s="5"/>
    </row>
    <row r="30" spans="1:31" ht="64.900000000000006" hidden="1" customHeight="1" outlineLevel="1" x14ac:dyDescent="0.25">
      <c r="A30" s="42"/>
      <c r="B30" s="141">
        <v>2021</v>
      </c>
      <c r="C30" s="141" t="s">
        <v>78</v>
      </c>
      <c r="D30" s="122">
        <f>'Allocation OD 2021'!G19</f>
        <v>4</v>
      </c>
      <c r="E30" s="123">
        <f>'Allocation OD 2021'!H19</f>
        <v>6297161.5</v>
      </c>
      <c r="F30" s="123">
        <f>'Allocation OD 2021'!I19</f>
        <v>5618927.8500000006</v>
      </c>
      <c r="G30" s="123">
        <f>'Allocation OD 2021'!J19</f>
        <v>499945.65</v>
      </c>
      <c r="H30" s="123">
        <f>'Allocation OD 2021'!K19</f>
        <v>6118873.5</v>
      </c>
      <c r="I30" s="123">
        <f>'Allocation OD 2021'!L19</f>
        <v>178288</v>
      </c>
      <c r="J30" s="124">
        <f>'Allocation OD 2021'!M19</f>
        <v>0.20250000000000001</v>
      </c>
      <c r="K30" s="125">
        <f>SUMIF('Allocation OD 2021'!N$19,$K$16,'Allocation OD 2021'!$G$19)</f>
        <v>4</v>
      </c>
      <c r="L30" s="125">
        <f>SUMIF('Allocation OD 2021'!O$19,$K$16,'Allocation OD 2021'!$G$19)</f>
        <v>0</v>
      </c>
      <c r="M30" s="4"/>
      <c r="N30" s="5"/>
      <c r="O30" s="5"/>
      <c r="P30" s="5"/>
      <c r="Q30" s="5"/>
      <c r="R30" s="5"/>
      <c r="S30" s="5"/>
      <c r="T30" s="5"/>
      <c r="U30" s="5"/>
      <c r="V30" s="5"/>
      <c r="W30" s="5"/>
      <c r="X30" s="5"/>
      <c r="Y30" s="5"/>
      <c r="Z30" s="5"/>
      <c r="AA30" s="5"/>
      <c r="AB30" s="5"/>
      <c r="AC30" s="5"/>
      <c r="AD30" s="5"/>
      <c r="AE30" s="5"/>
    </row>
    <row r="31" spans="1:31" ht="64.900000000000006" hidden="1" customHeight="1" outlineLevel="1" x14ac:dyDescent="0.25">
      <c r="A31" s="42"/>
      <c r="B31" s="141">
        <v>2022</v>
      </c>
      <c r="C31" s="141" t="s">
        <v>79</v>
      </c>
      <c r="D31" s="122">
        <f>'Allocation OD 2022'!G$19</f>
        <v>5</v>
      </c>
      <c r="E31" s="123">
        <f>'Allocation OD 2022'!H$19</f>
        <v>73074660.079999998</v>
      </c>
      <c r="F31" s="123">
        <f>'Allocation OD 2022'!I$19</f>
        <v>21589660.079999998</v>
      </c>
      <c r="G31" s="123">
        <f>'Allocation OD 2022'!J$19</f>
        <v>7093257.5</v>
      </c>
      <c r="H31" s="123">
        <f>'Allocation OD 2022'!K$19</f>
        <v>28682917.579999998</v>
      </c>
      <c r="I31" s="123">
        <f>'Allocation OD 2022'!L$19</f>
        <v>44391742.5</v>
      </c>
      <c r="J31" s="124">
        <f>'Allocation OD 2022'!M$19</f>
        <v>0.57999999999999996</v>
      </c>
      <c r="K31" s="125">
        <f>SUMIF('Allocation OD 2022'!O$19,$K$16,'Allocation OD 2022'!$G$19)</f>
        <v>5</v>
      </c>
      <c r="L31" s="125">
        <f>SUMIF('Allocation OD 2020'!O$19,$K$16,'Allocation OD 2020'!$G$19)</f>
        <v>0</v>
      </c>
      <c r="M31" s="4"/>
      <c r="N31" s="5"/>
      <c r="O31" s="5"/>
      <c r="P31" s="5"/>
      <c r="Q31" s="5"/>
      <c r="R31" s="5"/>
      <c r="S31" s="5"/>
      <c r="T31" s="5"/>
      <c r="U31" s="5"/>
      <c r="V31" s="5"/>
      <c r="W31" s="5"/>
      <c r="X31" s="5"/>
      <c r="Y31" s="5"/>
      <c r="Z31" s="5"/>
      <c r="AA31" s="5"/>
      <c r="AB31" s="5"/>
      <c r="AC31" s="5"/>
      <c r="AD31" s="5"/>
      <c r="AE31" s="5"/>
    </row>
    <row r="32" spans="1:31" ht="64.900000000000006" customHeight="1" collapsed="1" x14ac:dyDescent="0.25">
      <c r="A32" s="42"/>
      <c r="B32" s="144" t="s">
        <v>11</v>
      </c>
      <c r="C32" s="129" t="s">
        <v>19</v>
      </c>
      <c r="D32" s="118">
        <f>SUM(D33:D34)</f>
        <v>2</v>
      </c>
      <c r="E32" s="119">
        <f t="shared" ref="E32:I32" si="3">SUM(E33:E34)</f>
        <v>115000000</v>
      </c>
      <c r="F32" s="119">
        <f t="shared" si="3"/>
        <v>55320956.670000002</v>
      </c>
      <c r="G32" s="119">
        <f t="shared" si="3"/>
        <v>15445000</v>
      </c>
      <c r="H32" s="119">
        <f t="shared" si="3"/>
        <v>70765956.670000002</v>
      </c>
      <c r="I32" s="119">
        <f t="shared" si="3"/>
        <v>44234043.329999998</v>
      </c>
      <c r="J32" s="120">
        <f>SUMPRODUCT(E33:E34,J33:J34)/SUM(E33:E34)</f>
        <v>0.21869565217391304</v>
      </c>
      <c r="K32" s="118">
        <f>SUM(K33:K34)</f>
        <v>2</v>
      </c>
      <c r="L32" s="118">
        <f>SUM(L33:L34)</f>
        <v>0</v>
      </c>
      <c r="M32" s="4"/>
      <c r="N32" s="5"/>
      <c r="O32" s="5"/>
      <c r="P32" s="5"/>
      <c r="Q32" s="5"/>
      <c r="R32" s="5"/>
      <c r="S32" s="5"/>
      <c r="T32" s="5"/>
      <c r="U32" s="5"/>
      <c r="V32" s="5"/>
      <c r="W32" s="5"/>
      <c r="X32" s="5"/>
      <c r="Y32" s="5"/>
      <c r="Z32" s="5"/>
      <c r="AA32" s="5"/>
      <c r="AB32" s="5"/>
      <c r="AC32" s="5"/>
      <c r="AD32" s="5"/>
      <c r="AE32" s="5"/>
    </row>
    <row r="33" spans="1:31" ht="64.900000000000006" hidden="1" customHeight="1" outlineLevel="1" x14ac:dyDescent="0.25">
      <c r="A33" s="42"/>
      <c r="B33" s="141">
        <v>2019</v>
      </c>
      <c r="C33" s="141" t="s">
        <v>76</v>
      </c>
      <c r="D33" s="122">
        <f>'Allocation OD 2019'!G$19</f>
        <v>1</v>
      </c>
      <c r="E33" s="123">
        <f>'Allocation OD 2019'!H$19</f>
        <v>40000000</v>
      </c>
      <c r="F33" s="123">
        <f>'Allocation OD 2019'!I$19</f>
        <v>20800000</v>
      </c>
      <c r="G33" s="123">
        <f>'Allocation OD 2019'!J$19</f>
        <v>11200000</v>
      </c>
      <c r="H33" s="123">
        <f>'Allocation OD 2019'!K$19</f>
        <v>32000000</v>
      </c>
      <c r="I33" s="123">
        <f>'Allocation OD 2019'!L$19</f>
        <v>8000000</v>
      </c>
      <c r="J33" s="124">
        <f>'Allocation OD 2019'!M$19</f>
        <v>0.16</v>
      </c>
      <c r="K33" s="125">
        <f>SUMIF('Allocation OD 2019'!N$19,$K$16,'Allocation OD 2019'!$G$19)</f>
        <v>1</v>
      </c>
      <c r="L33" s="125">
        <f>SUMIF('Allocation OD 2022'!P$20,$K$16,'Allocation OD 2022'!$G$20)</f>
        <v>0</v>
      </c>
      <c r="M33" s="4"/>
      <c r="N33" s="5"/>
      <c r="O33" s="5"/>
      <c r="P33" s="5"/>
      <c r="Q33" s="5"/>
      <c r="R33" s="5"/>
      <c r="S33" s="5"/>
      <c r="T33" s="5"/>
      <c r="U33" s="5"/>
      <c r="V33" s="5"/>
      <c r="W33" s="5"/>
      <c r="X33" s="5"/>
      <c r="Y33" s="5"/>
      <c r="Z33" s="5"/>
      <c r="AA33" s="5"/>
      <c r="AB33" s="5"/>
      <c r="AC33" s="5"/>
      <c r="AD33" s="5"/>
      <c r="AE33" s="5"/>
    </row>
    <row r="34" spans="1:31" ht="64.900000000000006" hidden="1" customHeight="1" outlineLevel="1" x14ac:dyDescent="0.25">
      <c r="A34" s="42"/>
      <c r="B34" s="141">
        <v>2022</v>
      </c>
      <c r="C34" s="141" t="s">
        <v>79</v>
      </c>
      <c r="D34" s="122">
        <f>'Allocation OD 2022'!G$20</f>
        <v>1</v>
      </c>
      <c r="E34" s="123">
        <f>'Allocation OD 2022'!H$20</f>
        <v>75000000</v>
      </c>
      <c r="F34" s="123">
        <f>'Allocation OD 2022'!I$20</f>
        <v>34520956.670000002</v>
      </c>
      <c r="G34" s="123">
        <f>'Allocation OD 2022'!J$20</f>
        <v>4245000</v>
      </c>
      <c r="H34" s="123">
        <f>'Allocation OD 2022'!K$20</f>
        <v>38765956.670000002</v>
      </c>
      <c r="I34" s="123">
        <f>'Allocation OD 2022'!L$20</f>
        <v>36234043.329999998</v>
      </c>
      <c r="J34" s="124">
        <f>'Allocation OD 2022'!M$20</f>
        <v>0.25</v>
      </c>
      <c r="K34" s="125">
        <f>SUMIF('Allocation OD 2022'!O$20,$K$16,'Allocation OD 2022'!$G$20)</f>
        <v>1</v>
      </c>
      <c r="L34" s="125">
        <f>SUMIF('Allocation OD 2019'!O$19,$K$16,'Allocation OD 2019'!$G$19)</f>
        <v>0</v>
      </c>
      <c r="M34" s="4"/>
      <c r="N34" s="5"/>
      <c r="O34" s="5"/>
      <c r="P34" s="5"/>
      <c r="Q34" s="5"/>
      <c r="R34" s="5"/>
      <c r="S34" s="5"/>
      <c r="T34" s="5"/>
      <c r="U34" s="5"/>
      <c r="V34" s="5"/>
      <c r="W34" s="5"/>
      <c r="X34" s="5"/>
      <c r="Y34" s="5"/>
      <c r="Z34" s="5"/>
      <c r="AA34" s="5"/>
      <c r="AB34" s="5"/>
      <c r="AC34" s="5"/>
      <c r="AD34" s="5"/>
      <c r="AE34" s="5"/>
    </row>
    <row r="35" spans="1:31" ht="64.900000000000006" customHeight="1" collapsed="1" x14ac:dyDescent="0.25">
      <c r="A35" s="42"/>
      <c r="B35" s="145" t="s">
        <v>41</v>
      </c>
      <c r="C35" s="129" t="s">
        <v>19</v>
      </c>
      <c r="D35" s="129">
        <f>SUM(D36)</f>
        <v>3</v>
      </c>
      <c r="E35" s="130">
        <f t="shared" ref="E35:I35" si="4">SUM(E36)</f>
        <v>1772498.79</v>
      </c>
      <c r="F35" s="130">
        <f t="shared" si="4"/>
        <v>1772498.79</v>
      </c>
      <c r="G35" s="130">
        <f t="shared" si="4"/>
        <v>0</v>
      </c>
      <c r="H35" s="130">
        <f t="shared" si="4"/>
        <v>1772498.79</v>
      </c>
      <c r="I35" s="130">
        <f t="shared" si="4"/>
        <v>0</v>
      </c>
      <c r="J35" s="131">
        <f>AVERAGE(J36)</f>
        <v>0.33</v>
      </c>
      <c r="K35" s="132">
        <f>SUM(K36)</f>
        <v>3</v>
      </c>
      <c r="L35" s="132">
        <f>SUM(L36)</f>
        <v>0</v>
      </c>
      <c r="M35" s="4"/>
      <c r="N35" s="5"/>
      <c r="O35" s="5"/>
      <c r="P35" s="5"/>
      <c r="Q35" s="5"/>
      <c r="R35" s="5"/>
      <c r="S35" s="5"/>
      <c r="T35" s="5"/>
      <c r="U35" s="5"/>
      <c r="V35" s="5"/>
      <c r="W35" s="5"/>
      <c r="X35" s="5"/>
      <c r="Y35" s="5"/>
      <c r="Z35" s="5"/>
      <c r="AA35" s="5"/>
      <c r="AB35" s="5"/>
      <c r="AC35" s="5"/>
      <c r="AD35" s="5"/>
      <c r="AE35" s="5"/>
    </row>
    <row r="36" spans="1:31" ht="64.900000000000006" hidden="1" customHeight="1" outlineLevel="1" x14ac:dyDescent="0.25">
      <c r="A36" s="42"/>
      <c r="B36" s="141">
        <v>2022</v>
      </c>
      <c r="C36" s="146" t="s">
        <v>79</v>
      </c>
      <c r="D36" s="122">
        <f>'Allocation OD 2022'!G21</f>
        <v>3</v>
      </c>
      <c r="E36" s="123">
        <f>'Allocation OD 2022'!H21</f>
        <v>1772498.79</v>
      </c>
      <c r="F36" s="123">
        <f>'Allocation OD 2022'!I21</f>
        <v>1772498.79</v>
      </c>
      <c r="G36" s="123">
        <f>'Allocation OD 2022'!J21</f>
        <v>0</v>
      </c>
      <c r="H36" s="123">
        <f>'Allocation OD 2022'!K21</f>
        <v>1772498.79</v>
      </c>
      <c r="I36" s="123">
        <f>'Allocation OD 2022'!L21</f>
        <v>0</v>
      </c>
      <c r="J36" s="124">
        <f>'Allocation OD 2022'!M21</f>
        <v>0.33</v>
      </c>
      <c r="K36" s="125">
        <f>SUMIF('Allocation OD 2022'!O$21,$K$16,'Allocation OD 2022'!$G$21)</f>
        <v>3</v>
      </c>
      <c r="L36" s="125">
        <f>SUMIF('Allocation OD 2022'!P$21,$K$16,'Allocation OD 2022'!$G$21)</f>
        <v>0</v>
      </c>
      <c r="M36" s="4"/>
      <c r="N36" s="5"/>
      <c r="O36" s="5"/>
      <c r="P36" s="5"/>
      <c r="Q36" s="5"/>
      <c r="R36" s="5"/>
      <c r="S36" s="5"/>
      <c r="T36" s="5"/>
      <c r="U36" s="5"/>
      <c r="V36" s="5"/>
      <c r="W36" s="5"/>
      <c r="X36" s="5"/>
      <c r="Y36" s="5"/>
      <c r="Z36" s="5"/>
      <c r="AA36" s="5"/>
      <c r="AB36" s="5"/>
      <c r="AC36" s="5"/>
      <c r="AD36" s="5"/>
      <c r="AE36" s="5"/>
    </row>
    <row r="37" spans="1:31" ht="64.900000000000006" customHeight="1" collapsed="1" x14ac:dyDescent="0.25">
      <c r="A37" s="42"/>
      <c r="B37" s="147" t="s">
        <v>108</v>
      </c>
      <c r="C37" s="189" t="s">
        <v>19</v>
      </c>
      <c r="D37" s="118">
        <f>SUM(D38)</f>
        <v>3</v>
      </c>
      <c r="E37" s="119">
        <f t="shared" ref="E37" si="5">SUM(E38)</f>
        <v>8424700</v>
      </c>
      <c r="F37" s="119">
        <f t="shared" ref="F37" si="6">SUM(F38)</f>
        <v>2295700</v>
      </c>
      <c r="G37" s="119">
        <f t="shared" ref="G37" si="7">SUM(G38)</f>
        <v>2849600</v>
      </c>
      <c r="H37" s="119">
        <f t="shared" ref="H37" si="8">SUM(H38)</f>
        <v>5145300</v>
      </c>
      <c r="I37" s="119">
        <f t="shared" ref="I37" si="9">SUM(I38)</f>
        <v>3279400</v>
      </c>
      <c r="J37" s="131">
        <f>AVERAGE(J38)</f>
        <v>0.37000000000000005</v>
      </c>
      <c r="K37" s="118">
        <f t="shared" ref="K37" si="10">SUM(K38)</f>
        <v>3</v>
      </c>
      <c r="L37" s="118">
        <f t="shared" ref="L37" si="11">SUM(L38)</f>
        <v>0</v>
      </c>
      <c r="M37" s="4"/>
      <c r="N37" s="5"/>
      <c r="O37" s="5"/>
      <c r="P37" s="5"/>
      <c r="Q37" s="5"/>
      <c r="R37" s="5"/>
      <c r="S37" s="5"/>
      <c r="T37" s="5"/>
      <c r="U37" s="5"/>
      <c r="V37" s="5"/>
      <c r="W37" s="5"/>
      <c r="X37" s="5"/>
      <c r="Y37" s="5"/>
      <c r="Z37" s="5"/>
      <c r="AA37" s="5"/>
      <c r="AB37" s="5"/>
      <c r="AC37" s="5"/>
      <c r="AD37" s="5"/>
      <c r="AE37" s="5"/>
    </row>
    <row r="38" spans="1:31" ht="64.900000000000006" hidden="1" customHeight="1" outlineLevel="1" x14ac:dyDescent="0.25">
      <c r="A38" s="42"/>
      <c r="B38" s="141">
        <v>2020</v>
      </c>
      <c r="C38" s="141" t="s">
        <v>77</v>
      </c>
      <c r="D38" s="126">
        <f>'Allocation OD 2020'!G$20</f>
        <v>3</v>
      </c>
      <c r="E38" s="127">
        <f>'Allocation OD 2020'!H$20</f>
        <v>8424700</v>
      </c>
      <c r="F38" s="127">
        <f>'Allocation OD 2020'!I$20</f>
        <v>2295700</v>
      </c>
      <c r="G38" s="127">
        <f>'Allocation OD 2020'!J$20</f>
        <v>2849600</v>
      </c>
      <c r="H38" s="127">
        <f>'Allocation OD 2020'!K$20</f>
        <v>5145300</v>
      </c>
      <c r="I38" s="127">
        <f>'Allocation OD 2020'!L$20</f>
        <v>3279400</v>
      </c>
      <c r="J38" s="133">
        <f>'Allocation OD 2020'!M$20</f>
        <v>0.37000000000000005</v>
      </c>
      <c r="K38" s="125">
        <f>SUMIF('Allocation OD 2020'!N$20,$K$16,'Allocation OD 2020'!$G$20)</f>
        <v>3</v>
      </c>
      <c r="L38" s="125">
        <f>SUMIF('Allocation OD 2020'!O$20,$K$16,'Allocation OD 2020'!$G$20)</f>
        <v>0</v>
      </c>
      <c r="M38" s="4"/>
      <c r="N38" s="5"/>
      <c r="O38" s="5"/>
      <c r="P38" s="5"/>
      <c r="Q38" s="5"/>
      <c r="R38" s="5"/>
      <c r="S38" s="5"/>
      <c r="T38" s="5"/>
      <c r="U38" s="5"/>
      <c r="V38" s="5"/>
      <c r="W38" s="5"/>
      <c r="X38" s="5"/>
      <c r="Y38" s="5"/>
      <c r="Z38" s="5"/>
      <c r="AA38" s="5"/>
      <c r="AB38" s="5"/>
      <c r="AC38" s="5"/>
      <c r="AD38" s="5"/>
      <c r="AE38" s="5"/>
    </row>
    <row r="39" spans="1:31" ht="64.900000000000006" customHeight="1" collapsed="1" x14ac:dyDescent="0.25">
      <c r="A39" s="42"/>
      <c r="B39" s="148" t="s">
        <v>8</v>
      </c>
      <c r="C39" s="189" t="s">
        <v>19</v>
      </c>
      <c r="D39" s="118">
        <f>SUM(D40:D43)</f>
        <v>17</v>
      </c>
      <c r="E39" s="119">
        <f t="shared" ref="E39:I39" si="12">SUM(E40:E43)</f>
        <v>430597225.89999998</v>
      </c>
      <c r="F39" s="119">
        <f t="shared" si="12"/>
        <v>281120670.86119723</v>
      </c>
      <c r="G39" s="119">
        <f>SUM(G40:G43)</f>
        <v>68275705.299999997</v>
      </c>
      <c r="H39" s="119">
        <f t="shared" si="12"/>
        <v>349396376.16119725</v>
      </c>
      <c r="I39" s="119">
        <f t="shared" si="12"/>
        <v>81200849.738802761</v>
      </c>
      <c r="J39" s="120">
        <f>SUMPRODUCT(E40:E43,J40:J43)/SUM(E40:E43)</f>
        <v>0.30944688253122815</v>
      </c>
      <c r="K39" s="118">
        <f>SUM(K40:K43)</f>
        <v>0</v>
      </c>
      <c r="L39" s="118">
        <f>SUM(L40:L43)</f>
        <v>17</v>
      </c>
      <c r="M39" s="4"/>
      <c r="N39" s="5"/>
      <c r="O39" s="5"/>
      <c r="P39" s="5"/>
      <c r="Q39" s="5"/>
      <c r="R39" s="5"/>
      <c r="S39" s="5"/>
      <c r="T39" s="5"/>
      <c r="U39" s="5"/>
      <c r="V39" s="5"/>
      <c r="W39" s="5"/>
      <c r="X39" s="5"/>
      <c r="Y39" s="5"/>
      <c r="Z39" s="5"/>
      <c r="AA39" s="5"/>
      <c r="AB39" s="5"/>
      <c r="AC39" s="5"/>
      <c r="AD39" s="5"/>
      <c r="AE39" s="5"/>
    </row>
    <row r="40" spans="1:31" ht="64.900000000000006" hidden="1" customHeight="1" outlineLevel="1" x14ac:dyDescent="0.25">
      <c r="A40" s="42"/>
      <c r="B40" s="141">
        <v>2019</v>
      </c>
      <c r="C40" s="141" t="s">
        <v>76</v>
      </c>
      <c r="D40" s="122">
        <f>'Allocation OD 2019'!G$23</f>
        <v>3</v>
      </c>
      <c r="E40" s="123">
        <f>'Allocation OD 2019'!H$23</f>
        <v>114430044</v>
      </c>
      <c r="F40" s="123">
        <f>'Allocation OD 2019'!I$23</f>
        <v>51290069</v>
      </c>
      <c r="G40" s="123">
        <f>'Allocation OD 2019'!J$23</f>
        <v>30003811.5</v>
      </c>
      <c r="H40" s="123">
        <f>'Allocation OD 2019'!K$23</f>
        <v>81293880.5</v>
      </c>
      <c r="I40" s="123">
        <f>'Allocation OD 2019'!L$23</f>
        <v>33136163.5</v>
      </c>
      <c r="J40" s="124">
        <f>'Allocation OD 2019'!M$23</f>
        <v>0.27666666666666667</v>
      </c>
      <c r="K40" s="125">
        <f>SUMIF('Allocation OD 2019'!N$23,$K$16,'Allocation OD 2019'!$G$23)</f>
        <v>0</v>
      </c>
      <c r="L40" s="125">
        <f>SUMIF('Allocation OD 2019'!O$23,$K$16,'Allocation OD 2019'!$G$23)</f>
        <v>3</v>
      </c>
      <c r="M40" s="4"/>
      <c r="N40" s="5"/>
      <c r="O40" s="5"/>
      <c r="P40" s="5"/>
      <c r="Q40" s="5"/>
      <c r="R40" s="5"/>
      <c r="S40" s="5"/>
      <c r="T40" s="5"/>
      <c r="U40" s="5"/>
      <c r="V40" s="5"/>
      <c r="W40" s="5"/>
      <c r="X40" s="5"/>
      <c r="Y40" s="5"/>
      <c r="Z40" s="5"/>
      <c r="AA40" s="5"/>
      <c r="AB40" s="5"/>
      <c r="AC40" s="5"/>
      <c r="AD40" s="5"/>
      <c r="AE40" s="5"/>
    </row>
    <row r="41" spans="1:31" ht="64.900000000000006" hidden="1" customHeight="1" outlineLevel="1" x14ac:dyDescent="0.25">
      <c r="A41" s="42"/>
      <c r="B41" s="141">
        <v>2020</v>
      </c>
      <c r="C41" s="141" t="s">
        <v>77</v>
      </c>
      <c r="D41" s="126">
        <f>SUM('Allocation OD 2020'!G$21)</f>
        <v>3</v>
      </c>
      <c r="E41" s="127">
        <f>SUM('Allocation OD 2020'!H$21)</f>
        <v>41267181.899999999</v>
      </c>
      <c r="F41" s="127">
        <f>SUM('Allocation OD 2020'!I$21)</f>
        <v>18092156.899999999</v>
      </c>
      <c r="G41" s="127">
        <f>SUM('Allocation OD 2020'!J$21)</f>
        <v>2100000</v>
      </c>
      <c r="H41" s="127">
        <f>SUM('Allocation OD 2020'!K$21)</f>
        <v>20192156.899999999</v>
      </c>
      <c r="I41" s="127">
        <f>SUM('Allocation OD 2020'!L$21)</f>
        <v>21075025</v>
      </c>
      <c r="J41" s="133">
        <f>SUM('Allocation OD 2020'!M$21)</f>
        <v>0.28316666666666662</v>
      </c>
      <c r="K41" s="125">
        <f>SUMIF('Allocation OD 2020'!N$21,$K$16,'Allocation OD 2020'!$G$21)</f>
        <v>0</v>
      </c>
      <c r="L41" s="125">
        <f>SUMIF('Allocation OD 2020'!O$21,$K$16,'Allocation OD 2020'!$G$21)</f>
        <v>3</v>
      </c>
      <c r="M41" s="4"/>
      <c r="N41" s="5"/>
      <c r="O41" s="5"/>
      <c r="P41" s="5"/>
      <c r="Q41" s="5"/>
      <c r="R41" s="5"/>
      <c r="S41" s="5"/>
      <c r="T41" s="5"/>
      <c r="U41" s="5"/>
      <c r="V41" s="5"/>
      <c r="W41" s="5"/>
      <c r="X41" s="5"/>
      <c r="Y41" s="5"/>
      <c r="Z41" s="5"/>
      <c r="AA41" s="5"/>
      <c r="AB41" s="5"/>
      <c r="AC41" s="5"/>
      <c r="AD41" s="5"/>
      <c r="AE41" s="5"/>
    </row>
    <row r="42" spans="1:31" ht="64.900000000000006" hidden="1" customHeight="1" outlineLevel="1" x14ac:dyDescent="0.25">
      <c r="A42" s="42"/>
      <c r="B42" s="141">
        <v>2021</v>
      </c>
      <c r="C42" s="141" t="s">
        <v>78</v>
      </c>
      <c r="D42" s="126">
        <f>'Allocation OD 2021'!G$20</f>
        <v>5</v>
      </c>
      <c r="E42" s="123">
        <f>'Allocation OD 2021'!H$20</f>
        <v>162900000</v>
      </c>
      <c r="F42" s="123">
        <f>'Allocation OD 2021'!I$20</f>
        <v>101386247.2</v>
      </c>
      <c r="G42" s="123">
        <f>'Allocation OD 2021'!J$20</f>
        <v>36171893.799999997</v>
      </c>
      <c r="H42" s="123">
        <f>'Allocation OD 2021'!K$20</f>
        <v>137558141</v>
      </c>
      <c r="I42" s="123">
        <f>'Allocation OD 2021'!L$20</f>
        <v>25341859</v>
      </c>
      <c r="J42" s="124">
        <f>'Allocation OD 2021'!M$20</f>
        <v>0.32500000000000001</v>
      </c>
      <c r="K42" s="125">
        <f>SUMIF('Allocation OD 2021'!N$20,$K$16,'Allocation OD 2021'!$G$20)</f>
        <v>0</v>
      </c>
      <c r="L42" s="125">
        <f>SUMIF('Allocation OD 2021'!O$20,$K$16,'Allocation OD 2021'!$G$20)</f>
        <v>5</v>
      </c>
      <c r="M42" s="4"/>
      <c r="N42" s="5"/>
      <c r="O42" s="5"/>
      <c r="P42" s="5"/>
      <c r="Q42" s="5"/>
      <c r="R42" s="5"/>
      <c r="S42" s="5"/>
      <c r="T42" s="5"/>
      <c r="U42" s="5"/>
      <c r="V42" s="5"/>
      <c r="W42" s="5"/>
      <c r="X42" s="5"/>
      <c r="Y42" s="5"/>
      <c r="Z42" s="5"/>
      <c r="AA42" s="5"/>
      <c r="AB42" s="5"/>
      <c r="AC42" s="5"/>
      <c r="AD42" s="5"/>
      <c r="AE42" s="5"/>
    </row>
    <row r="43" spans="1:31" ht="64.900000000000006" hidden="1" customHeight="1" outlineLevel="1" x14ac:dyDescent="0.25">
      <c r="A43" s="42"/>
      <c r="B43" s="141">
        <v>2022</v>
      </c>
      <c r="C43" s="141" t="s">
        <v>79</v>
      </c>
      <c r="D43" s="126">
        <f>SUM('Allocation OD 2022'!G$22)</f>
        <v>6</v>
      </c>
      <c r="E43" s="127">
        <f>SUM('Allocation OD 2022'!H$22)</f>
        <v>112000000</v>
      </c>
      <c r="F43" s="127">
        <f>SUM('Allocation OD 2022'!I$22)</f>
        <v>110352197.76119724</v>
      </c>
      <c r="G43" s="127">
        <f>SUM('Allocation OD 2022'!J$22)</f>
        <v>0</v>
      </c>
      <c r="H43" s="127">
        <f>SUM('Allocation OD 2022'!K$22)</f>
        <v>110352197.76119724</v>
      </c>
      <c r="I43" s="127">
        <f>SUM('Allocation OD 2022'!L$22)</f>
        <v>1647802.2388027669</v>
      </c>
      <c r="J43" s="124">
        <f>'Allocation OD 2022'!M22</f>
        <v>0.33</v>
      </c>
      <c r="K43" s="125">
        <f>SUMIF('Allocation OD 2022'!O$22:O$22,$K$16,'Allocation OD 2022'!G$22:$G$22)</f>
        <v>0</v>
      </c>
      <c r="L43" s="125">
        <f>SUMIF('Allocation OD 2022'!P$22:P$22,$K$16,'Allocation OD 2022'!$G$22:H$22)</f>
        <v>6</v>
      </c>
      <c r="M43" s="4"/>
      <c r="N43" s="5"/>
      <c r="O43" s="5"/>
      <c r="P43" s="5"/>
      <c r="Q43" s="5"/>
      <c r="R43" s="5"/>
      <c r="S43" s="5"/>
      <c r="T43" s="5"/>
      <c r="U43" s="5"/>
      <c r="V43" s="5"/>
      <c r="W43" s="5"/>
      <c r="X43" s="5"/>
      <c r="Y43" s="5"/>
      <c r="Z43" s="5"/>
      <c r="AA43" s="5"/>
      <c r="AB43" s="5"/>
      <c r="AC43" s="5"/>
      <c r="AD43" s="5"/>
      <c r="AE43" s="5"/>
    </row>
    <row r="44" spans="1:31" ht="64.900000000000006" customHeight="1" collapsed="1" x14ac:dyDescent="0.25">
      <c r="A44" s="42"/>
      <c r="B44" s="183" t="s">
        <v>2</v>
      </c>
      <c r="C44" s="182" t="s">
        <v>19</v>
      </c>
      <c r="D44" s="118">
        <f>SUM(D45)</f>
        <v>1</v>
      </c>
      <c r="E44" s="119">
        <f t="shared" ref="E44:L44" si="13">SUM(E45)</f>
        <v>5999872</v>
      </c>
      <c r="F44" s="119">
        <f t="shared" si="13"/>
        <v>4000000</v>
      </c>
      <c r="G44" s="119">
        <f t="shared" si="13"/>
        <v>1999872</v>
      </c>
      <c r="H44" s="119">
        <f t="shared" si="13"/>
        <v>5999872</v>
      </c>
      <c r="I44" s="119">
        <f t="shared" si="13"/>
        <v>0</v>
      </c>
      <c r="J44" s="131">
        <f>AVERAGE(J45)</f>
        <v>0.1268</v>
      </c>
      <c r="K44" s="118">
        <f t="shared" si="13"/>
        <v>0</v>
      </c>
      <c r="L44" s="118">
        <f t="shared" si="13"/>
        <v>1</v>
      </c>
      <c r="M44" s="4"/>
      <c r="N44" s="5"/>
      <c r="O44" s="5"/>
      <c r="P44" s="5"/>
      <c r="Q44" s="5"/>
      <c r="R44" s="5"/>
      <c r="S44" s="5"/>
      <c r="T44" s="5"/>
      <c r="U44" s="5"/>
      <c r="V44" s="5"/>
      <c r="W44" s="5"/>
      <c r="X44" s="5"/>
      <c r="Y44" s="5"/>
      <c r="Z44" s="5"/>
      <c r="AA44" s="5"/>
      <c r="AB44" s="5"/>
      <c r="AC44" s="5"/>
      <c r="AD44" s="5"/>
      <c r="AE44" s="5"/>
    </row>
    <row r="45" spans="1:31" ht="64.900000000000006" hidden="1" customHeight="1" outlineLevel="1" x14ac:dyDescent="0.25">
      <c r="A45" s="42"/>
      <c r="B45" s="141">
        <v>2019</v>
      </c>
      <c r="C45" s="151" t="s">
        <v>76</v>
      </c>
      <c r="D45" s="184">
        <f>'Allocation OD 2019'!G20</f>
        <v>1</v>
      </c>
      <c r="E45" s="127">
        <f>'Allocation OD 2019'!H20</f>
        <v>5999872</v>
      </c>
      <c r="F45" s="127">
        <f>'Allocation OD 2019'!I20</f>
        <v>4000000</v>
      </c>
      <c r="G45" s="127">
        <f>'Allocation OD 2019'!J20</f>
        <v>1999872</v>
      </c>
      <c r="H45" s="127">
        <f>'Allocation OD 2019'!K20</f>
        <v>5999872</v>
      </c>
      <c r="I45" s="127">
        <f>'Allocation OD 2019'!L20</f>
        <v>0</v>
      </c>
      <c r="J45" s="133">
        <f>'Allocation OD 2019'!M20</f>
        <v>0.1268</v>
      </c>
      <c r="K45" s="125">
        <f>SUMIF('Allocation OD 2019'!N$20,$K$16,'Allocation OD 2019'!$G$20)</f>
        <v>0</v>
      </c>
      <c r="L45" s="125">
        <f>SUMIF('Allocation OD 2019'!O$20,$K$16,'Allocation OD 2019'!$G$20)</f>
        <v>1</v>
      </c>
      <c r="M45" s="4"/>
      <c r="N45" s="5"/>
      <c r="O45" s="5"/>
      <c r="P45" s="5"/>
      <c r="Q45" s="5"/>
      <c r="R45" s="5"/>
      <c r="S45" s="5"/>
      <c r="T45" s="5"/>
      <c r="U45" s="5"/>
      <c r="V45" s="5"/>
      <c r="W45" s="5"/>
      <c r="X45" s="5"/>
      <c r="Y45" s="5"/>
      <c r="Z45" s="5"/>
      <c r="AA45" s="5"/>
      <c r="AB45" s="5"/>
      <c r="AC45" s="5"/>
      <c r="AD45" s="5"/>
      <c r="AE45" s="5"/>
    </row>
    <row r="46" spans="1:31" ht="64.900000000000006" customHeight="1" collapsed="1" x14ac:dyDescent="0.25">
      <c r="A46" s="42"/>
      <c r="B46" s="149" t="s">
        <v>5</v>
      </c>
      <c r="C46" s="129" t="s">
        <v>19</v>
      </c>
      <c r="D46" s="118">
        <f>SUM(D47:D48)</f>
        <v>4</v>
      </c>
      <c r="E46" s="119">
        <f t="shared" ref="E46:I46" si="14">SUM(E47:E48)</f>
        <v>4953935.88</v>
      </c>
      <c r="F46" s="119">
        <f t="shared" si="14"/>
        <v>4481520.88</v>
      </c>
      <c r="G46" s="119">
        <f t="shared" si="14"/>
        <v>373760</v>
      </c>
      <c r="H46" s="119">
        <f t="shared" si="14"/>
        <v>4855280.88</v>
      </c>
      <c r="I46" s="119">
        <f t="shared" si="14"/>
        <v>98655</v>
      </c>
      <c r="J46" s="120">
        <f>SUMPRODUCT(E47:E48,J47:J48)/SUM(E47:E48)</f>
        <v>0.10821073991615733</v>
      </c>
      <c r="K46" s="118">
        <f>SUM(K47:K48)</f>
        <v>0</v>
      </c>
      <c r="L46" s="118">
        <f>SUM(L47:L48)</f>
        <v>4</v>
      </c>
      <c r="M46" s="4"/>
      <c r="N46" s="5"/>
      <c r="O46" s="5"/>
      <c r="P46" s="5"/>
      <c r="Q46" s="5"/>
      <c r="R46" s="5"/>
      <c r="S46" s="5"/>
      <c r="T46" s="5"/>
      <c r="U46" s="5"/>
      <c r="V46" s="5"/>
      <c r="W46" s="5"/>
      <c r="X46" s="5"/>
      <c r="Y46" s="5"/>
      <c r="Z46" s="5"/>
      <c r="AA46" s="5"/>
      <c r="AB46" s="5"/>
      <c r="AC46" s="5"/>
      <c r="AD46" s="5"/>
      <c r="AE46" s="5"/>
    </row>
    <row r="47" spans="1:31" ht="64.900000000000006" hidden="1" customHeight="1" outlineLevel="1" x14ac:dyDescent="0.25">
      <c r="A47" s="42"/>
      <c r="B47" s="141">
        <v>2019</v>
      </c>
      <c r="C47" s="141" t="s">
        <v>76</v>
      </c>
      <c r="D47" s="126">
        <f>SUM('Allocation OD 2019'!G$22)</f>
        <v>2</v>
      </c>
      <c r="E47" s="127">
        <f>SUM('Allocation OD 2019'!H$22)</f>
        <v>3153608.58</v>
      </c>
      <c r="F47" s="127">
        <f>SUM('Allocation OD 2019'!I$22)</f>
        <v>2681202.58</v>
      </c>
      <c r="G47" s="127">
        <f>SUM('Allocation OD 2019'!J$22)</f>
        <v>373760</v>
      </c>
      <c r="H47" s="127">
        <f>SUM('Allocation OD 2019'!K$22)</f>
        <v>3054962.58</v>
      </c>
      <c r="I47" s="127">
        <f>SUM('Allocation OD 2019'!L$22)</f>
        <v>98646</v>
      </c>
      <c r="J47" s="124">
        <f>'Allocation OD 2019'!M22</f>
        <v>0.1109</v>
      </c>
      <c r="K47" s="125">
        <f>SUMIF('Allocation OD 2019'!N$22,$K$16,'Allocation OD 2019'!$G$22)</f>
        <v>0</v>
      </c>
      <c r="L47" s="125">
        <f>SUMIF('Allocation OD 2019'!O$22,$K$16,'Allocation OD 2019'!$G$22)</f>
        <v>2</v>
      </c>
      <c r="M47" s="4"/>
      <c r="N47" s="5"/>
      <c r="O47" s="28"/>
      <c r="P47" s="5"/>
      <c r="Q47" s="5"/>
      <c r="R47" s="5"/>
      <c r="S47" s="5"/>
      <c r="T47" s="5"/>
      <c r="U47" s="5"/>
      <c r="V47" s="5"/>
      <c r="W47" s="5"/>
      <c r="X47" s="5"/>
      <c r="Y47" s="5"/>
      <c r="Z47" s="5"/>
      <c r="AA47" s="5"/>
      <c r="AB47" s="5"/>
      <c r="AC47" s="5"/>
      <c r="AD47" s="5"/>
      <c r="AE47" s="5"/>
    </row>
    <row r="48" spans="1:31" ht="64.900000000000006" hidden="1" customHeight="1" outlineLevel="1" x14ac:dyDescent="0.25">
      <c r="A48" s="42"/>
      <c r="B48" s="141">
        <v>2022</v>
      </c>
      <c r="C48" s="141" t="s">
        <v>79</v>
      </c>
      <c r="D48" s="122">
        <f>'Allocation OD 2022'!G$24</f>
        <v>2</v>
      </c>
      <c r="E48" s="123">
        <f>'Allocation OD 2022'!H$24</f>
        <v>1800327.2999999998</v>
      </c>
      <c r="F48" s="123">
        <f>'Allocation OD 2022'!I$24</f>
        <v>1800318.2999999998</v>
      </c>
      <c r="G48" s="123">
        <f>'Allocation OD 2022'!J$24</f>
        <v>0</v>
      </c>
      <c r="H48" s="123">
        <f>'Allocation OD 2022'!K$24</f>
        <v>1800318.2999999998</v>
      </c>
      <c r="I48" s="123">
        <f>'Allocation OD 2022'!L$24</f>
        <v>9</v>
      </c>
      <c r="J48" s="124">
        <f>'Allocation OD 2022'!M$24</f>
        <v>0.10349999999999999</v>
      </c>
      <c r="K48" s="125">
        <f>SUMIF('Allocation OD 2022'!O$24,$K$16,'Allocation OD 2022'!$G$24)</f>
        <v>0</v>
      </c>
      <c r="L48" s="125">
        <f>SUMIF('Allocation OD 2022'!P$24,$K$16,'Allocation OD 2022'!$G$24)</f>
        <v>2</v>
      </c>
      <c r="M48" s="4"/>
      <c r="N48" s="5"/>
      <c r="O48" s="5"/>
      <c r="P48" s="5"/>
      <c r="Q48" s="5"/>
      <c r="R48" s="5"/>
      <c r="S48" s="5"/>
      <c r="T48" s="5"/>
      <c r="U48" s="5"/>
      <c r="V48" s="5"/>
      <c r="W48" s="5"/>
      <c r="X48" s="5"/>
      <c r="Y48" s="5"/>
      <c r="Z48" s="5"/>
      <c r="AA48" s="5"/>
      <c r="AB48" s="5"/>
      <c r="AC48" s="5"/>
      <c r="AD48" s="5"/>
      <c r="AE48" s="5"/>
    </row>
    <row r="49" spans="1:31" ht="64.900000000000006" customHeight="1" collapsed="1" x14ac:dyDescent="0.25">
      <c r="A49" s="42"/>
      <c r="B49" s="150" t="s">
        <v>49</v>
      </c>
      <c r="C49" s="129" t="s">
        <v>19</v>
      </c>
      <c r="D49" s="118">
        <f>SUM(D50:D53)</f>
        <v>20</v>
      </c>
      <c r="E49" s="119">
        <f t="shared" ref="E49:I49" si="15">SUM(E50:E53)</f>
        <v>95322313.700000003</v>
      </c>
      <c r="F49" s="119">
        <f t="shared" si="15"/>
        <v>66164280.560000002</v>
      </c>
      <c r="G49" s="119">
        <f t="shared" si="15"/>
        <v>6072614.6699999999</v>
      </c>
      <c r="H49" s="119">
        <f t="shared" si="15"/>
        <v>72236895.230000004</v>
      </c>
      <c r="I49" s="119">
        <f t="shared" si="15"/>
        <v>23085418.470000003</v>
      </c>
      <c r="J49" s="120">
        <f>SUMPRODUCT(E50:E53,J50:J53)/SUM(E50:E53)</f>
        <v>0.48564903014648636</v>
      </c>
      <c r="K49" s="118">
        <f>SUM(K50:K53)</f>
        <v>15</v>
      </c>
      <c r="L49" s="118">
        <f>SUM(L50:L53)</f>
        <v>20</v>
      </c>
      <c r="M49" s="4"/>
      <c r="N49" s="5"/>
      <c r="O49" s="5"/>
      <c r="P49" s="5"/>
      <c r="Q49" s="5"/>
      <c r="R49" s="5"/>
      <c r="S49" s="5"/>
      <c r="T49" s="5"/>
      <c r="U49" s="5"/>
      <c r="V49" s="5"/>
      <c r="W49" s="5"/>
      <c r="X49" s="5"/>
      <c r="Y49" s="5"/>
      <c r="Z49" s="5"/>
      <c r="AA49" s="5"/>
      <c r="AB49" s="5"/>
      <c r="AC49" s="5"/>
      <c r="AD49" s="5"/>
      <c r="AE49" s="5"/>
    </row>
    <row r="50" spans="1:31" ht="64.900000000000006" hidden="1" customHeight="1" outlineLevel="1" x14ac:dyDescent="0.25">
      <c r="A50" s="42"/>
      <c r="B50" s="141">
        <v>2019</v>
      </c>
      <c r="C50" s="151" t="s">
        <v>76</v>
      </c>
      <c r="D50" s="122">
        <f>'Allocation OD 2019'!G$24</f>
        <v>10</v>
      </c>
      <c r="E50" s="123">
        <f>'Allocation OD 2019'!H$24</f>
        <v>38154280.700000003</v>
      </c>
      <c r="F50" s="123">
        <f>'Allocation OD 2019'!I$24</f>
        <v>33944344</v>
      </c>
      <c r="G50" s="123">
        <f>'Allocation OD 2019'!J$24</f>
        <v>787430</v>
      </c>
      <c r="H50" s="123">
        <f>'Allocation OD 2019'!K$24</f>
        <v>34731774</v>
      </c>
      <c r="I50" s="123">
        <f>'Allocation OD 2019'!L$24</f>
        <v>3422506.7</v>
      </c>
      <c r="J50" s="124">
        <f>'Allocation OD 2019'!M$24</f>
        <v>0.40199999999999997</v>
      </c>
      <c r="K50" s="125">
        <f>SUMIF('Allocation OD 2019'!N$24,$K$16,'Allocation OD 2019'!$G$24)</f>
        <v>10</v>
      </c>
      <c r="L50" s="125">
        <f>SUMIF('Allocation OD 2019'!O$24,$K$16,'Allocation OD 2019'!$G$24)</f>
        <v>10</v>
      </c>
      <c r="M50" s="4"/>
      <c r="N50" s="5"/>
      <c r="O50" s="5"/>
      <c r="P50" s="5"/>
      <c r="Q50" s="5"/>
      <c r="R50" s="5"/>
      <c r="S50" s="5"/>
      <c r="T50" s="5"/>
      <c r="U50" s="5"/>
      <c r="V50" s="5"/>
      <c r="W50" s="5"/>
      <c r="X50" s="5"/>
      <c r="Y50" s="5"/>
      <c r="Z50" s="5"/>
      <c r="AA50" s="5"/>
      <c r="AB50" s="5"/>
      <c r="AC50" s="5"/>
      <c r="AD50" s="5"/>
      <c r="AE50" s="5"/>
    </row>
    <row r="51" spans="1:31" ht="64.900000000000006" hidden="1" customHeight="1" outlineLevel="1" x14ac:dyDescent="0.25">
      <c r="A51" s="42"/>
      <c r="B51" s="141">
        <v>2020</v>
      </c>
      <c r="C51" s="151" t="s">
        <v>77</v>
      </c>
      <c r="D51" s="122">
        <f>'Allocation OD 2020'!G$22</f>
        <v>3</v>
      </c>
      <c r="E51" s="123">
        <f>'Allocation OD 2020'!H$22</f>
        <v>16201850</v>
      </c>
      <c r="F51" s="123">
        <f>'Allocation OD 2020'!I$22</f>
        <v>14726950</v>
      </c>
      <c r="G51" s="123">
        <f>'Allocation OD 2020'!J$22</f>
        <v>0</v>
      </c>
      <c r="H51" s="123">
        <f>'Allocation OD 2020'!K$22</f>
        <v>14726950</v>
      </c>
      <c r="I51" s="123">
        <f>'Allocation OD 2020'!L$22</f>
        <v>1474900</v>
      </c>
      <c r="J51" s="124">
        <f>'Allocation OD 2020'!M$22</f>
        <v>0.44333333333333336</v>
      </c>
      <c r="K51" s="125">
        <f>SUMIF('Allocation OD 2020'!N$22,$K$16,'Allocation OD 2020'!$G$22)</f>
        <v>3</v>
      </c>
      <c r="L51" s="125">
        <f>SUMIF('Allocation OD 2020'!O$22,$K$16,'Allocation OD 2020'!$G$22)</f>
        <v>3</v>
      </c>
      <c r="M51" s="4"/>
      <c r="N51" s="5"/>
      <c r="O51" s="5"/>
      <c r="P51" s="5"/>
      <c r="Q51" s="5"/>
      <c r="R51" s="5"/>
      <c r="S51" s="5"/>
      <c r="T51" s="5"/>
      <c r="U51" s="5"/>
      <c r="V51" s="5"/>
      <c r="W51" s="5"/>
      <c r="X51" s="5"/>
      <c r="Y51" s="5"/>
      <c r="Z51" s="5"/>
      <c r="AA51" s="5"/>
      <c r="AB51" s="5"/>
      <c r="AC51" s="5"/>
      <c r="AD51" s="5"/>
      <c r="AE51" s="5"/>
    </row>
    <row r="52" spans="1:31" ht="64.900000000000006" hidden="1" customHeight="1" outlineLevel="1" x14ac:dyDescent="0.25">
      <c r="A52" s="42"/>
      <c r="B52" s="141">
        <v>2021</v>
      </c>
      <c r="C52" s="151" t="s">
        <v>78</v>
      </c>
      <c r="D52" s="126">
        <f>SUM('Allocation OD 2021'!G$22:'Allocation OD 2021'!G$23)</f>
        <v>4</v>
      </c>
      <c r="E52" s="127">
        <f>SUM('Allocation OD 2021'!H$22:'Allocation OD 2021'!H$23)</f>
        <v>23914671</v>
      </c>
      <c r="F52" s="127">
        <f>SUM('Allocation OD 2021'!I$22:'Allocation OD 2021'!I$23)</f>
        <v>14209986.559999999</v>
      </c>
      <c r="G52" s="127">
        <f>SUM('Allocation OD 2021'!J$22:'Allocation OD 2021'!J$23)</f>
        <v>4011184.67</v>
      </c>
      <c r="H52" s="127">
        <f>SUM('Allocation OD 2021'!K$22:'Allocation OD 2021'!K$23)</f>
        <v>18221171.23</v>
      </c>
      <c r="I52" s="127">
        <f>SUM('Allocation OD 2021'!L$22:'Allocation OD 2021'!L$23)</f>
        <v>5693499.7700000014</v>
      </c>
      <c r="J52" s="128">
        <f>SUMPRODUCT('Allocation OD 2021'!M$22:M$23,'Allocation OD 2021'!H$22:H$23)/SUM('Allocation OD 2021'!H$22:H$23)</f>
        <v>0.64467152032563857</v>
      </c>
      <c r="K52" s="125">
        <f>SUMIF('Allocation OD 2021'!N$22:N$23,$K$16,'Allocation OD 2021'!$G$22:$G$23)</f>
        <v>2</v>
      </c>
      <c r="L52" s="125">
        <f>SUMIF('Allocation OD 2021'!O$22:O$23,$K$16,'Allocation OD 2021'!$G$22:$G$23)</f>
        <v>4</v>
      </c>
      <c r="M52" s="4"/>
      <c r="N52" s="5"/>
      <c r="O52" s="5"/>
      <c r="P52" s="5"/>
      <c r="Q52" s="5"/>
      <c r="R52" s="5"/>
      <c r="S52" s="5"/>
      <c r="T52" s="5"/>
      <c r="U52" s="5"/>
      <c r="V52" s="5"/>
      <c r="W52" s="5"/>
      <c r="X52" s="5"/>
      <c r="Y52" s="5"/>
      <c r="Z52" s="5"/>
      <c r="AA52" s="5"/>
      <c r="AB52" s="5"/>
      <c r="AC52" s="5"/>
      <c r="AD52" s="5"/>
      <c r="AE52" s="5"/>
    </row>
    <row r="53" spans="1:31" ht="64.900000000000006" hidden="1" customHeight="1" outlineLevel="1" x14ac:dyDescent="0.25">
      <c r="A53" s="42"/>
      <c r="B53" s="141">
        <v>2022</v>
      </c>
      <c r="C53" s="151" t="s">
        <v>79</v>
      </c>
      <c r="D53" s="122">
        <f>'Allocation OD 2022'!G$23</f>
        <v>3</v>
      </c>
      <c r="E53" s="123">
        <f>'Allocation OD 2022'!H$23</f>
        <v>17051512</v>
      </c>
      <c r="F53" s="123">
        <f>'Allocation OD 2022'!I$23</f>
        <v>3283000</v>
      </c>
      <c r="G53" s="123">
        <f>'Allocation OD 2022'!J$23</f>
        <v>1274000</v>
      </c>
      <c r="H53" s="123">
        <f>'Allocation OD 2022'!K$23</f>
        <v>4557000</v>
      </c>
      <c r="I53" s="123">
        <f>'Allocation OD 2022'!L$23</f>
        <v>12494512</v>
      </c>
      <c r="J53" s="124">
        <f>'Allocation OD 2022'!M$23</f>
        <v>0.49</v>
      </c>
      <c r="K53" s="125">
        <f>SUMIF('Allocation OD 2022'!O$23,$K$16,'Allocation OD 2022'!G$23)</f>
        <v>0</v>
      </c>
      <c r="L53" s="125">
        <f>SUMIF('Allocation OD 2022'!P$23,$K$16,'Allocation OD 2022'!G$23)</f>
        <v>3</v>
      </c>
      <c r="M53" s="4"/>
      <c r="N53" s="5"/>
      <c r="O53" s="5"/>
      <c r="P53" s="5"/>
      <c r="Q53" s="5"/>
      <c r="R53" s="5"/>
      <c r="S53" s="5"/>
      <c r="T53" s="5"/>
      <c r="U53" s="5"/>
      <c r="V53" s="5"/>
      <c r="W53" s="5"/>
      <c r="X53" s="5"/>
      <c r="Y53" s="5"/>
      <c r="Z53" s="5"/>
      <c r="AA53" s="5"/>
      <c r="AB53" s="5"/>
      <c r="AC53" s="5"/>
      <c r="AD53" s="5"/>
      <c r="AE53" s="5"/>
    </row>
    <row r="54" spans="1:31" ht="64.900000000000006" customHeight="1" collapsed="1" x14ac:dyDescent="0.25">
      <c r="A54" s="42"/>
      <c r="B54" s="152" t="s">
        <v>4</v>
      </c>
      <c r="C54" s="129" t="s">
        <v>19</v>
      </c>
      <c r="D54" s="118">
        <f>SUM(D55:D57)</f>
        <v>4</v>
      </c>
      <c r="E54" s="119">
        <f t="shared" ref="E54:H54" si="16">SUM(E55:E57)</f>
        <v>31200000</v>
      </c>
      <c r="F54" s="119">
        <f t="shared" si="16"/>
        <v>26177789.16</v>
      </c>
      <c r="G54" s="119">
        <f t="shared" si="16"/>
        <v>0</v>
      </c>
      <c r="H54" s="119">
        <f t="shared" si="16"/>
        <v>26177789.16</v>
      </c>
      <c r="I54" s="119">
        <f>SUM(I55:I57)</f>
        <v>5022210.84</v>
      </c>
      <c r="J54" s="120">
        <f>SUMPRODUCT(E55:E57,J55:J57)/SUM(E55:E57)</f>
        <v>0.30079389519867306</v>
      </c>
      <c r="K54" s="118">
        <f>SUM(K55:K57)</f>
        <v>0</v>
      </c>
      <c r="L54" s="118">
        <f>SUM(L55:L57)</f>
        <v>5</v>
      </c>
      <c r="M54" s="4"/>
      <c r="N54" s="5"/>
      <c r="O54" s="5"/>
      <c r="P54" s="5"/>
      <c r="Q54" s="5"/>
      <c r="R54" s="5"/>
      <c r="S54" s="5"/>
      <c r="T54" s="5"/>
      <c r="U54" s="5"/>
      <c r="V54" s="5"/>
      <c r="W54" s="5"/>
      <c r="X54" s="5"/>
      <c r="Y54" s="5"/>
      <c r="Z54" s="5"/>
      <c r="AA54" s="5"/>
      <c r="AB54" s="5"/>
      <c r="AC54" s="5"/>
      <c r="AD54" s="5"/>
      <c r="AE54" s="5"/>
    </row>
    <row r="55" spans="1:31" ht="64.900000000000006" hidden="1" customHeight="1" outlineLevel="1" x14ac:dyDescent="0.25">
      <c r="A55" s="43"/>
      <c r="B55" s="146">
        <v>2019</v>
      </c>
      <c r="C55" s="146" t="s">
        <v>76</v>
      </c>
      <c r="D55" s="122">
        <f>SUM('Allocation OD 2019'!G$21)</f>
        <v>1</v>
      </c>
      <c r="E55" s="123">
        <f>SUM('Allocation OD 2019'!H$21)</f>
        <v>24500000</v>
      </c>
      <c r="F55" s="123">
        <f>SUM('Allocation OD 2019'!I$21)</f>
        <v>22477868</v>
      </c>
      <c r="G55" s="123">
        <f>SUM('Allocation OD 2019'!J$21)</f>
        <v>0</v>
      </c>
      <c r="H55" s="123">
        <f>SUM('Allocation OD 2019'!K$21)</f>
        <v>22477868</v>
      </c>
      <c r="I55" s="123">
        <f>SUM('Allocation OD 2019'!L$21)</f>
        <v>2022132</v>
      </c>
      <c r="J55" s="124">
        <f>'Allocation OD 2019'!M21</f>
        <v>0.3427</v>
      </c>
      <c r="K55" s="125">
        <f>SUMIF('Allocation OD 2019'!N$21,$K$16,'Allocation OD 2019'!$G$21)+SUMIF('Allocation OD 2019'!N$20,$K$16,'Allocation OD 2019'!$G$20)</f>
        <v>0</v>
      </c>
      <c r="L55" s="125">
        <f>SUMIF('Allocation OD 2019'!O$21,$K$16,'Allocation OD 2019'!$G$21)+SUMIF('Allocation OD 2019'!O$20,$K$16,'Allocation OD 2019'!$G$20)</f>
        <v>2</v>
      </c>
      <c r="M55" s="4"/>
      <c r="N55" s="5"/>
      <c r="O55" s="5"/>
      <c r="P55" s="5"/>
      <c r="Q55" s="5"/>
      <c r="R55" s="5"/>
      <c r="S55" s="5"/>
      <c r="T55" s="5"/>
      <c r="U55" s="5"/>
      <c r="V55" s="5"/>
      <c r="W55" s="5"/>
      <c r="X55" s="5"/>
      <c r="Y55" s="5"/>
      <c r="Z55" s="5"/>
      <c r="AA55" s="5"/>
      <c r="AB55" s="5"/>
      <c r="AC55" s="5"/>
      <c r="AD55" s="5"/>
      <c r="AE55" s="5"/>
    </row>
    <row r="56" spans="1:31" ht="64.900000000000006" hidden="1" customHeight="1" outlineLevel="1" x14ac:dyDescent="0.25">
      <c r="A56" s="43"/>
      <c r="B56" s="146">
        <v>2021</v>
      </c>
      <c r="C56" s="146" t="s">
        <v>78</v>
      </c>
      <c r="D56" s="122">
        <f>'Allocation OD 2021'!G$21</f>
        <v>2</v>
      </c>
      <c r="E56" s="123">
        <f>'Allocation OD 2021'!H$21</f>
        <v>1700000</v>
      </c>
      <c r="F56" s="123">
        <f>'Allocation OD 2021'!I$21</f>
        <v>1699921.16</v>
      </c>
      <c r="G56" s="123">
        <f>'Allocation OD 2021'!J$21</f>
        <v>0</v>
      </c>
      <c r="H56" s="123">
        <f>'Allocation OD 2021'!K$21</f>
        <v>1699921.16</v>
      </c>
      <c r="I56" s="123">
        <f>'Allocation OD 2021'!L$21</f>
        <v>78.840000000083819</v>
      </c>
      <c r="J56" s="124">
        <f>'Allocation OD 2021'!M$21</f>
        <v>6.2717370705059103E-2</v>
      </c>
      <c r="K56" s="125">
        <f>SUMIF('Allocation OD 2021'!N$21,$K$16,'Allocation OD 2021'!$G$21)</f>
        <v>0</v>
      </c>
      <c r="L56" s="125">
        <f>SUMIF('Allocation OD 2021'!O$21,$K$16,'Allocation OD 2021'!$G$21)</f>
        <v>2</v>
      </c>
      <c r="M56" s="4"/>
      <c r="N56" s="5"/>
      <c r="O56" s="5"/>
      <c r="P56" s="5"/>
      <c r="Q56" s="5"/>
      <c r="R56" s="5"/>
      <c r="S56" s="5"/>
      <c r="T56" s="5"/>
      <c r="U56" s="5"/>
      <c r="V56" s="5"/>
      <c r="W56" s="5"/>
      <c r="X56" s="5"/>
      <c r="Y56" s="5"/>
      <c r="Z56" s="5"/>
      <c r="AA56" s="5"/>
      <c r="AB56" s="5"/>
      <c r="AC56" s="5"/>
      <c r="AD56" s="5"/>
      <c r="AE56" s="5"/>
    </row>
    <row r="57" spans="1:31" ht="64.900000000000006" hidden="1" customHeight="1" outlineLevel="1" x14ac:dyDescent="0.25">
      <c r="A57" s="43"/>
      <c r="B57" s="146">
        <v>2022</v>
      </c>
      <c r="C57" s="146" t="s">
        <v>79</v>
      </c>
      <c r="D57" s="134">
        <f>'Allocation OD 2022'!G$25</f>
        <v>1</v>
      </c>
      <c r="E57" s="135">
        <f>'Allocation OD 2022'!H$25</f>
        <v>5000000</v>
      </c>
      <c r="F57" s="135">
        <f>'Allocation OD 2022'!I$25</f>
        <v>2000000</v>
      </c>
      <c r="G57" s="135">
        <f>'Allocation OD 2022'!J$25</f>
        <v>0</v>
      </c>
      <c r="H57" s="135">
        <f>'Allocation OD 2022'!K$25</f>
        <v>2000000</v>
      </c>
      <c r="I57" s="135">
        <f>'Allocation OD 2022'!L$25</f>
        <v>3000000</v>
      </c>
      <c r="J57" s="136">
        <f>'Allocation OD 2022'!M$25</f>
        <v>0.1764</v>
      </c>
      <c r="K57" s="125">
        <f>SUMIF('Allocation OD 2022'!O$25,$K$16,'Allocation OD 2022'!$G$25)</f>
        <v>0</v>
      </c>
      <c r="L57" s="125">
        <f>SUMIF('Allocation OD 2022'!P$25,$K$16,'Allocation OD 2022'!$G$25)</f>
        <v>1</v>
      </c>
      <c r="M57" s="4"/>
      <c r="N57" s="5"/>
      <c r="O57" s="5"/>
      <c r="P57" s="5"/>
      <c r="Q57" s="5"/>
      <c r="R57" s="5"/>
      <c r="S57" s="5"/>
      <c r="T57" s="5"/>
      <c r="U57" s="5"/>
      <c r="V57" s="5"/>
      <c r="W57" s="5"/>
      <c r="X57" s="5"/>
      <c r="Y57" s="5"/>
      <c r="Z57" s="5"/>
      <c r="AA57" s="5"/>
      <c r="AB57" s="5"/>
      <c r="AC57" s="5"/>
      <c r="AD57" s="5"/>
      <c r="AE57" s="5"/>
    </row>
    <row r="58" spans="1:31" ht="64.900000000000006" customHeight="1" collapsed="1" x14ac:dyDescent="0.25">
      <c r="A58" s="57"/>
      <c r="B58" s="313" t="s">
        <v>86</v>
      </c>
      <c r="C58" s="313"/>
      <c r="D58" s="137">
        <f t="shared" ref="D58:I58" si="17">SUM(D18+D23+D28+D32+D35+D44+D39+D46+D49+D54+D37)</f>
        <v>122</v>
      </c>
      <c r="E58" s="138">
        <f t="shared" si="17"/>
        <v>2246597552.0305672</v>
      </c>
      <c r="F58" s="138">
        <f t="shared" si="17"/>
        <v>1485728090.7643299</v>
      </c>
      <c r="G58" s="138">
        <f t="shared" si="17"/>
        <v>275893243.13494444</v>
      </c>
      <c r="H58" s="138">
        <f t="shared" si="17"/>
        <v>1761621333.8992741</v>
      </c>
      <c r="I58" s="138">
        <f t="shared" si="17"/>
        <v>484976218.131293</v>
      </c>
      <c r="J58" s="139">
        <f>(E18*J18+E23*J23+E28*J28+J32*E32+E35*J35+E37*J37+E39*J39+E46*J46+E49*J49+E54*J54+E44*J44)/E58</f>
        <v>0.58551645493874238</v>
      </c>
      <c r="K58" s="185">
        <f>SUM(K18+K23+K28+K32+K35+K44+K39+K46+K49+K54+K37)</f>
        <v>91</v>
      </c>
      <c r="L58" s="185">
        <f>SUM(L18+L23+L28+L32+L35+L44+L39+L46+L49+L54+L37)</f>
        <v>47</v>
      </c>
      <c r="M58" s="4"/>
      <c r="N58" s="5"/>
      <c r="O58" s="5"/>
      <c r="P58" s="5"/>
      <c r="Q58" s="5"/>
      <c r="R58" s="5"/>
      <c r="S58" s="5"/>
      <c r="T58" s="5"/>
      <c r="U58" s="5"/>
      <c r="V58" s="5"/>
      <c r="W58" s="5"/>
      <c r="X58" s="5"/>
      <c r="Y58" s="5"/>
      <c r="Z58" s="5"/>
      <c r="AA58" s="5"/>
      <c r="AB58" s="5"/>
      <c r="AC58" s="5"/>
      <c r="AD58" s="5"/>
      <c r="AE58" s="5"/>
    </row>
    <row r="59" spans="1:31" s="5" customFormat="1" ht="64.900000000000006" customHeight="1" x14ac:dyDescent="0.25">
      <c r="A59" s="57"/>
      <c r="B59" s="200" t="s">
        <v>88</v>
      </c>
      <c r="C59" s="114"/>
      <c r="D59" s="109"/>
      <c r="E59" s="115"/>
      <c r="F59" s="115"/>
      <c r="G59" s="115"/>
      <c r="H59" s="115"/>
      <c r="I59" s="115"/>
      <c r="J59" s="116"/>
      <c r="K59" s="109"/>
      <c r="L59" s="109"/>
      <c r="M59" s="4"/>
    </row>
    <row r="60" spans="1:31" ht="64.900000000000006" customHeight="1" x14ac:dyDescent="0.35">
      <c r="A60" s="4"/>
      <c r="B60" s="83"/>
      <c r="C60" s="5"/>
      <c r="D60" s="58"/>
      <c r="E60" s="58"/>
      <c r="F60" s="58"/>
      <c r="G60" s="58"/>
      <c r="H60" s="58"/>
      <c r="I60" s="58"/>
      <c r="J60" s="58"/>
      <c r="K60" s="58"/>
      <c r="L60" s="58"/>
      <c r="M60" s="4"/>
      <c r="N60" s="5"/>
      <c r="O60" s="5"/>
      <c r="P60" s="5"/>
      <c r="Q60" s="5"/>
      <c r="R60" s="5"/>
      <c r="S60" s="5"/>
      <c r="T60" s="5"/>
      <c r="U60" s="5"/>
      <c r="V60" s="5"/>
      <c r="W60" s="5"/>
      <c r="X60" s="5"/>
      <c r="Y60" s="5"/>
      <c r="Z60" s="5"/>
      <c r="AA60" s="5"/>
      <c r="AB60" s="5"/>
      <c r="AC60" s="5"/>
      <c r="AD60" s="5"/>
      <c r="AE60" s="5"/>
    </row>
    <row r="61" spans="1:31" ht="49.9" customHeight="1" x14ac:dyDescent="0.25">
      <c r="A61" s="4"/>
      <c r="B61" s="5"/>
      <c r="C61" s="5"/>
      <c r="D61" s="5"/>
      <c r="E61" s="5"/>
      <c r="F61" s="5"/>
      <c r="G61" s="5"/>
      <c r="H61" s="5"/>
      <c r="I61" s="5"/>
      <c r="J61" s="5"/>
      <c r="K61" s="5"/>
      <c r="L61" s="5"/>
      <c r="M61" s="4"/>
      <c r="N61" s="5"/>
      <c r="O61" s="5"/>
      <c r="P61" s="5"/>
      <c r="Q61" s="5"/>
      <c r="R61" s="5"/>
      <c r="S61" s="5"/>
      <c r="T61" s="5"/>
      <c r="U61" s="5"/>
      <c r="V61" s="5"/>
      <c r="W61" s="5"/>
      <c r="X61" s="5"/>
      <c r="Y61" s="5"/>
      <c r="Z61" s="5"/>
      <c r="AA61" s="5"/>
      <c r="AB61" s="5"/>
      <c r="AC61" s="5"/>
      <c r="AD61" s="5"/>
      <c r="AE61" s="5"/>
    </row>
    <row r="62" spans="1:31" ht="49.9" customHeight="1" x14ac:dyDescent="0.25">
      <c r="A62" s="4"/>
      <c r="B62" s="5"/>
      <c r="C62" s="5"/>
      <c r="D62" s="5"/>
      <c r="E62" s="5"/>
      <c r="F62" s="5"/>
      <c r="G62" s="5"/>
      <c r="H62" s="5"/>
      <c r="I62" s="5"/>
      <c r="J62" s="5"/>
      <c r="K62" s="5"/>
      <c r="L62" s="5"/>
      <c r="M62" s="4"/>
      <c r="N62" s="5"/>
      <c r="O62" s="5"/>
      <c r="P62" s="5"/>
      <c r="Q62" s="5"/>
      <c r="R62" s="5"/>
      <c r="S62" s="5"/>
      <c r="T62" s="5"/>
      <c r="U62" s="5"/>
      <c r="V62" s="5"/>
      <c r="W62" s="5"/>
      <c r="X62" s="5"/>
      <c r="Y62" s="5"/>
      <c r="Z62" s="5"/>
      <c r="AA62" s="5"/>
      <c r="AB62" s="5"/>
      <c r="AC62" s="5"/>
      <c r="AD62" s="5"/>
      <c r="AE62" s="5"/>
    </row>
    <row r="63" spans="1:31" x14ac:dyDescent="0.25">
      <c r="A63" s="4"/>
      <c r="B63" s="5"/>
      <c r="C63" s="5"/>
      <c r="D63" s="5"/>
      <c r="E63" s="5"/>
      <c r="F63" s="5"/>
      <c r="G63" s="5"/>
      <c r="H63" s="5"/>
      <c r="I63" s="5"/>
      <c r="J63" s="5"/>
      <c r="K63" s="5"/>
      <c r="L63" s="5"/>
      <c r="M63" s="4"/>
      <c r="N63" s="5"/>
      <c r="O63" s="5"/>
      <c r="P63" s="5"/>
      <c r="Q63" s="5"/>
      <c r="R63" s="5"/>
      <c r="S63" s="5"/>
      <c r="T63" s="5"/>
      <c r="U63" s="5"/>
      <c r="V63" s="5"/>
      <c r="W63" s="5"/>
      <c r="X63" s="5"/>
      <c r="Y63" s="5"/>
      <c r="Z63" s="5"/>
      <c r="AA63" s="5"/>
      <c r="AB63" s="5"/>
      <c r="AC63" s="5"/>
      <c r="AD63" s="5"/>
      <c r="AE63" s="5"/>
    </row>
    <row r="64" spans="1:31" x14ac:dyDescent="0.25">
      <c r="A64" s="4"/>
      <c r="B64" s="5"/>
      <c r="C64" s="5"/>
      <c r="D64" s="5"/>
      <c r="E64" s="5"/>
      <c r="F64" s="5"/>
      <c r="G64" s="5"/>
      <c r="H64" s="5"/>
      <c r="I64" s="5"/>
      <c r="J64" s="5"/>
      <c r="K64" s="5"/>
      <c r="L64" s="5"/>
      <c r="M64" s="4"/>
      <c r="N64" s="5"/>
      <c r="O64" s="5"/>
      <c r="P64" s="5"/>
      <c r="Q64" s="5"/>
      <c r="R64" s="5"/>
      <c r="S64" s="5"/>
      <c r="T64" s="5"/>
      <c r="U64" s="5"/>
      <c r="V64" s="5"/>
      <c r="W64" s="5"/>
      <c r="X64" s="5"/>
      <c r="Y64" s="5"/>
      <c r="Z64" s="5"/>
      <c r="AA64" s="5"/>
      <c r="AB64" s="5"/>
      <c r="AC64" s="5"/>
      <c r="AD64" s="5"/>
      <c r="AE64" s="5"/>
    </row>
    <row r="65" spans="1:31" ht="43.5" customHeight="1" x14ac:dyDescent="0.25">
      <c r="A65" s="4"/>
      <c r="B65" s="5"/>
      <c r="C65" s="5"/>
      <c r="D65" s="149" t="s">
        <v>118</v>
      </c>
      <c r="E65" s="156">
        <f>(E39+E46+E49+E54)/1000000</f>
        <v>562.07347548000007</v>
      </c>
      <c r="F65" s="5"/>
      <c r="G65" s="5"/>
      <c r="H65" s="5"/>
      <c r="I65" s="5"/>
      <c r="J65" s="5"/>
      <c r="K65" s="5"/>
      <c r="L65" s="5"/>
      <c r="M65" s="4"/>
      <c r="N65" s="5"/>
      <c r="O65" s="5"/>
      <c r="P65" s="5"/>
      <c r="Q65" s="5"/>
      <c r="R65" s="5"/>
      <c r="S65" s="5"/>
      <c r="T65" s="5"/>
      <c r="U65" s="5"/>
      <c r="V65" s="5"/>
      <c r="W65" s="5"/>
      <c r="X65" s="5"/>
      <c r="Y65" s="5"/>
      <c r="Z65" s="5"/>
      <c r="AA65" s="5"/>
      <c r="AB65" s="5"/>
      <c r="AC65" s="5"/>
      <c r="AD65" s="5"/>
      <c r="AE65" s="5"/>
    </row>
    <row r="66" spans="1:31" ht="43.5" customHeight="1" x14ac:dyDescent="0.25">
      <c r="A66" s="4"/>
      <c r="B66" s="5"/>
      <c r="C66" s="5"/>
      <c r="D66" s="142" t="s">
        <v>117</v>
      </c>
      <c r="E66" s="156">
        <f>(E18+E23+E28+E32+E35+E37)/1000000</f>
        <v>1678.5242045505672</v>
      </c>
      <c r="F66" s="5"/>
      <c r="G66" s="5"/>
      <c r="H66" s="5"/>
      <c r="I66" s="5"/>
      <c r="J66" s="5"/>
      <c r="K66" s="5"/>
      <c r="L66" s="5"/>
      <c r="M66" s="4"/>
      <c r="N66" s="5"/>
      <c r="O66" s="5"/>
      <c r="P66" s="5"/>
      <c r="Q66" s="5"/>
      <c r="R66" s="5"/>
      <c r="S66" s="5"/>
      <c r="T66" s="5"/>
      <c r="U66" s="5"/>
      <c r="V66" s="5"/>
      <c r="W66" s="5"/>
      <c r="X66" s="5"/>
      <c r="Y66" s="5"/>
      <c r="Z66" s="5"/>
      <c r="AA66" s="5"/>
      <c r="AB66" s="5"/>
      <c r="AC66" s="5"/>
      <c r="AD66" s="5"/>
      <c r="AE66" s="5"/>
    </row>
    <row r="67" spans="1:31" x14ac:dyDescent="0.25">
      <c r="A67" s="4"/>
      <c r="B67" s="5"/>
      <c r="C67" s="5"/>
      <c r="D67" s="5"/>
      <c r="E67" s="5"/>
      <c r="F67" s="5"/>
      <c r="G67" s="5"/>
      <c r="H67" s="5"/>
      <c r="I67" s="5"/>
      <c r="J67" s="5"/>
      <c r="K67" s="5"/>
      <c r="L67" s="5"/>
      <c r="M67" s="4"/>
      <c r="N67" s="5"/>
      <c r="O67" s="5"/>
      <c r="P67" s="5"/>
      <c r="Q67" s="5"/>
      <c r="R67" s="5"/>
      <c r="S67" s="5"/>
      <c r="T67" s="5"/>
      <c r="U67" s="5"/>
      <c r="V67" s="5"/>
      <c r="W67" s="5"/>
      <c r="X67" s="5"/>
      <c r="Y67" s="5"/>
      <c r="Z67" s="5"/>
      <c r="AA67" s="5"/>
      <c r="AB67" s="5"/>
      <c r="AC67" s="5"/>
      <c r="AD67" s="5"/>
      <c r="AE67" s="5"/>
    </row>
    <row r="68" spans="1:31" x14ac:dyDescent="0.25">
      <c r="A68" s="4"/>
      <c r="B68" s="5"/>
      <c r="C68" s="5"/>
      <c r="F68" s="5"/>
      <c r="G68" s="5"/>
      <c r="H68" s="5"/>
      <c r="I68" s="5"/>
      <c r="J68" s="5"/>
      <c r="K68" s="5"/>
      <c r="L68" s="5"/>
      <c r="M68" s="4"/>
      <c r="N68" s="5"/>
      <c r="O68" s="5"/>
      <c r="P68" s="5"/>
      <c r="Q68" s="5"/>
      <c r="R68" s="5"/>
      <c r="S68" s="5"/>
      <c r="T68" s="5"/>
      <c r="U68" s="5"/>
      <c r="V68" s="5"/>
      <c r="W68" s="5"/>
      <c r="X68" s="5"/>
      <c r="Y68" s="5"/>
      <c r="Z68" s="5"/>
      <c r="AA68" s="5"/>
      <c r="AB68" s="5"/>
      <c r="AC68" s="5"/>
      <c r="AD68" s="5"/>
      <c r="AE68" s="5"/>
    </row>
    <row r="69" spans="1:31" x14ac:dyDescent="0.25">
      <c r="A69" s="4"/>
      <c r="B69" s="5"/>
      <c r="C69" s="5"/>
      <c r="D69" s="5"/>
      <c r="E69" s="5"/>
      <c r="F69" s="2"/>
      <c r="G69" s="5"/>
      <c r="H69" s="5"/>
      <c r="I69" s="5"/>
      <c r="J69" s="5"/>
      <c r="K69" s="5"/>
      <c r="L69" s="5"/>
      <c r="M69" s="4"/>
      <c r="N69" s="5"/>
      <c r="O69" s="5"/>
      <c r="P69" s="5"/>
      <c r="Q69" s="5"/>
      <c r="R69" s="5"/>
      <c r="S69" s="5"/>
      <c r="T69" s="5"/>
      <c r="U69" s="5"/>
      <c r="V69" s="5"/>
      <c r="W69" s="5"/>
      <c r="X69" s="5"/>
      <c r="Y69" s="5"/>
      <c r="Z69" s="5"/>
      <c r="AA69" s="5"/>
      <c r="AB69" s="5"/>
      <c r="AC69" s="5"/>
      <c r="AD69" s="5"/>
      <c r="AE69" s="5"/>
    </row>
    <row r="70" spans="1:31" x14ac:dyDescent="0.25">
      <c r="A70" s="4"/>
      <c r="B70" s="5"/>
      <c r="C70" s="5"/>
      <c r="D70" s="5"/>
      <c r="E70" s="5"/>
      <c r="F70" s="5"/>
      <c r="G70" s="5"/>
      <c r="H70" s="5"/>
      <c r="I70" s="5"/>
      <c r="J70" s="5"/>
      <c r="K70" s="5"/>
      <c r="L70" s="5"/>
      <c r="M70" s="4"/>
      <c r="N70" s="5"/>
      <c r="O70" s="5"/>
      <c r="P70" s="5"/>
      <c r="Q70" s="5"/>
      <c r="R70" s="5"/>
      <c r="S70" s="5"/>
      <c r="T70" s="5"/>
      <c r="U70" s="5"/>
      <c r="V70" s="5"/>
      <c r="W70" s="5"/>
      <c r="X70" s="5"/>
      <c r="Y70" s="5"/>
      <c r="Z70" s="5"/>
      <c r="AA70" s="5"/>
      <c r="AB70" s="5"/>
      <c r="AC70" s="5"/>
      <c r="AD70" s="5"/>
      <c r="AE70" s="5"/>
    </row>
    <row r="71" spans="1:31" x14ac:dyDescent="0.25">
      <c r="A71" s="4"/>
      <c r="B71" s="5"/>
      <c r="C71" s="5"/>
      <c r="D71" s="5"/>
      <c r="E71" s="5"/>
      <c r="F71" s="5"/>
      <c r="G71" s="5"/>
      <c r="H71" s="5"/>
      <c r="I71" s="5"/>
      <c r="J71" s="5"/>
      <c r="K71" s="5"/>
      <c r="L71" s="5"/>
      <c r="M71" s="4"/>
      <c r="N71" s="5"/>
      <c r="O71" s="5"/>
      <c r="P71" s="5"/>
      <c r="Q71" s="5"/>
      <c r="R71" s="5"/>
      <c r="S71" s="5"/>
      <c r="T71" s="5"/>
      <c r="U71" s="5"/>
      <c r="V71" s="5"/>
      <c r="W71" s="5"/>
      <c r="X71" s="5"/>
      <c r="Y71" s="5"/>
      <c r="Z71" s="5"/>
      <c r="AA71" s="5"/>
      <c r="AB71" s="5"/>
      <c r="AC71" s="5"/>
      <c r="AD71" s="5"/>
      <c r="AE71" s="5"/>
    </row>
    <row r="72" spans="1:31" x14ac:dyDescent="0.25">
      <c r="A72" s="4"/>
      <c r="B72" s="5"/>
      <c r="C72" s="5"/>
      <c r="D72" s="5"/>
      <c r="E72" s="5"/>
      <c r="F72" s="5"/>
      <c r="G72" s="5"/>
      <c r="H72" s="5"/>
      <c r="I72" s="5"/>
      <c r="J72" s="5"/>
      <c r="K72" s="5"/>
      <c r="L72" s="5"/>
      <c r="M72" s="4"/>
      <c r="N72" s="5"/>
      <c r="O72" s="5"/>
      <c r="P72" s="5"/>
      <c r="Q72" s="5"/>
      <c r="R72" s="5"/>
      <c r="S72" s="5"/>
      <c r="T72" s="5"/>
      <c r="U72" s="5"/>
      <c r="V72" s="5"/>
      <c r="W72" s="5"/>
      <c r="X72" s="5"/>
      <c r="Y72" s="5"/>
      <c r="Z72" s="5"/>
      <c r="AA72" s="5"/>
      <c r="AB72" s="5"/>
      <c r="AC72" s="5"/>
      <c r="AD72" s="5"/>
      <c r="AE72" s="5"/>
    </row>
    <row r="73" spans="1:31" x14ac:dyDescent="0.25">
      <c r="A73" s="4"/>
      <c r="B73" s="5"/>
      <c r="C73" s="5"/>
      <c r="D73" s="5"/>
      <c r="E73" s="5"/>
      <c r="F73" s="5"/>
      <c r="G73" s="5"/>
      <c r="H73" s="5"/>
      <c r="I73" s="5"/>
      <c r="J73" s="5"/>
      <c r="K73" s="5"/>
      <c r="L73" s="5"/>
      <c r="M73" s="4"/>
      <c r="N73" s="5"/>
      <c r="O73" s="5"/>
      <c r="P73" s="5"/>
      <c r="Q73" s="5"/>
      <c r="R73" s="5"/>
      <c r="S73" s="5"/>
      <c r="T73" s="5"/>
      <c r="U73" s="5"/>
      <c r="V73" s="5"/>
      <c r="W73" s="5"/>
      <c r="X73" s="5"/>
      <c r="Y73" s="5"/>
      <c r="Z73" s="5"/>
      <c r="AA73" s="5"/>
      <c r="AB73" s="5"/>
      <c r="AC73" s="5"/>
      <c r="AD73" s="5"/>
      <c r="AE73" s="5"/>
    </row>
    <row r="74" spans="1:31" x14ac:dyDescent="0.25">
      <c r="A74" s="4"/>
      <c r="B74" s="5"/>
      <c r="C74" s="5"/>
      <c r="D74" s="5"/>
      <c r="E74" s="5"/>
      <c r="F74" s="5"/>
      <c r="G74" s="5"/>
      <c r="H74" s="5"/>
      <c r="I74" s="5"/>
      <c r="J74" s="5"/>
      <c r="K74" s="5"/>
      <c r="L74" s="5"/>
      <c r="M74" s="4"/>
      <c r="N74" s="5"/>
      <c r="O74" s="5"/>
      <c r="P74" s="5"/>
      <c r="Q74" s="5"/>
      <c r="R74" s="5"/>
      <c r="S74" s="5"/>
      <c r="T74" s="5"/>
      <c r="U74" s="5"/>
      <c r="V74" s="5"/>
      <c r="W74" s="5"/>
      <c r="X74" s="5"/>
      <c r="Y74" s="5"/>
      <c r="Z74" s="5"/>
      <c r="AA74" s="5"/>
      <c r="AB74" s="5"/>
      <c r="AC74" s="5"/>
      <c r="AD74" s="5"/>
      <c r="AE74" s="5"/>
    </row>
    <row r="75" spans="1:31" x14ac:dyDescent="0.25">
      <c r="A75" s="4"/>
      <c r="B75" s="5"/>
      <c r="C75" s="5"/>
      <c r="D75" s="5"/>
      <c r="E75" s="5"/>
      <c r="F75" s="5"/>
      <c r="G75" s="5"/>
      <c r="H75" s="5"/>
      <c r="I75" s="5"/>
      <c r="J75" s="5"/>
      <c r="K75" s="5"/>
      <c r="L75" s="5"/>
      <c r="M75" s="4"/>
      <c r="N75" s="5"/>
      <c r="O75" s="5"/>
      <c r="P75" s="5"/>
      <c r="Q75" s="5"/>
      <c r="R75" s="5"/>
      <c r="S75" s="5"/>
      <c r="T75" s="5"/>
      <c r="U75" s="5"/>
      <c r="V75" s="5"/>
      <c r="W75" s="5"/>
      <c r="X75" s="5"/>
      <c r="Y75" s="5"/>
      <c r="Z75" s="5"/>
      <c r="AA75" s="5"/>
      <c r="AB75" s="5"/>
      <c r="AC75" s="5"/>
      <c r="AD75" s="5"/>
      <c r="AE75" s="5"/>
    </row>
    <row r="76" spans="1:31" x14ac:dyDescent="0.25">
      <c r="A76" s="4"/>
      <c r="B76" s="5"/>
      <c r="C76" s="5"/>
      <c r="D76" s="5"/>
      <c r="E76" s="5"/>
      <c r="F76" s="5"/>
      <c r="G76" s="5"/>
      <c r="H76" s="5"/>
      <c r="I76" s="5"/>
      <c r="J76" s="5"/>
      <c r="K76" s="5"/>
      <c r="L76" s="5"/>
      <c r="M76" s="4"/>
      <c r="N76" s="5"/>
      <c r="O76" s="5"/>
      <c r="P76" s="5"/>
      <c r="Q76" s="5"/>
      <c r="R76" s="5"/>
      <c r="S76" s="5"/>
      <c r="T76" s="5"/>
      <c r="U76" s="5"/>
      <c r="V76" s="5"/>
      <c r="W76" s="5"/>
      <c r="X76" s="5"/>
      <c r="Y76" s="5"/>
      <c r="Z76" s="5"/>
      <c r="AA76" s="5"/>
      <c r="AB76" s="5"/>
      <c r="AC76" s="5"/>
      <c r="AD76" s="5"/>
      <c r="AE76" s="5"/>
    </row>
    <row r="77" spans="1:31" x14ac:dyDescent="0.25">
      <c r="A77" s="4"/>
      <c r="B77" s="5"/>
      <c r="C77" s="5"/>
      <c r="D77" s="5"/>
      <c r="E77" s="5"/>
      <c r="F77" s="5"/>
      <c r="G77" s="2"/>
      <c r="H77" s="5"/>
      <c r="I77" s="5"/>
      <c r="J77" s="5"/>
      <c r="K77" s="5"/>
      <c r="L77" s="5"/>
      <c r="M77" s="4"/>
      <c r="N77" s="5"/>
      <c r="O77" s="5"/>
      <c r="P77" s="5"/>
      <c r="Q77" s="5"/>
      <c r="R77" s="5"/>
      <c r="S77" s="5"/>
      <c r="T77" s="5"/>
      <c r="U77" s="5"/>
      <c r="V77" s="5"/>
      <c r="W77" s="5"/>
      <c r="X77" s="5"/>
      <c r="Y77" s="5"/>
      <c r="Z77" s="5"/>
      <c r="AA77" s="5"/>
      <c r="AB77" s="5"/>
      <c r="AC77" s="5"/>
      <c r="AD77" s="5"/>
      <c r="AE77" s="5"/>
    </row>
    <row r="78" spans="1:31" x14ac:dyDescent="0.25">
      <c r="A78" s="4"/>
      <c r="B78" s="5"/>
      <c r="C78" s="5"/>
      <c r="D78" s="5"/>
      <c r="E78" s="5"/>
      <c r="F78" s="5"/>
      <c r="G78" s="5"/>
      <c r="H78" s="5"/>
      <c r="I78" s="5"/>
      <c r="J78" s="5"/>
      <c r="K78" s="5"/>
      <c r="L78" s="5"/>
      <c r="M78" s="4"/>
      <c r="N78" s="5"/>
      <c r="O78" s="5"/>
      <c r="P78" s="5"/>
      <c r="Q78" s="5"/>
      <c r="R78" s="5"/>
      <c r="S78" s="5"/>
      <c r="T78" s="5"/>
      <c r="U78" s="5"/>
      <c r="V78" s="5"/>
      <c r="W78" s="5"/>
      <c r="X78" s="5"/>
      <c r="Y78" s="5"/>
      <c r="Z78" s="5"/>
      <c r="AA78" s="5"/>
      <c r="AB78" s="5"/>
      <c r="AC78" s="5"/>
      <c r="AD78" s="5"/>
      <c r="AE78" s="5"/>
    </row>
    <row r="79" spans="1:31" x14ac:dyDescent="0.25">
      <c r="A79" s="4"/>
      <c r="B79" s="5"/>
      <c r="C79" s="5"/>
      <c r="D79" s="5"/>
      <c r="E79" s="5"/>
      <c r="F79" s="5"/>
      <c r="G79" s="5"/>
      <c r="H79" s="5"/>
      <c r="I79" s="5"/>
      <c r="J79" s="5"/>
      <c r="K79" s="5"/>
      <c r="L79" s="5"/>
      <c r="M79" s="4"/>
      <c r="N79" s="5"/>
      <c r="O79" s="5"/>
      <c r="P79" s="5"/>
      <c r="Q79" s="5"/>
      <c r="R79" s="5"/>
      <c r="S79" s="5"/>
      <c r="T79" s="5"/>
      <c r="U79" s="5"/>
      <c r="V79" s="5"/>
      <c r="W79" s="5"/>
      <c r="X79" s="5"/>
      <c r="Y79" s="5"/>
      <c r="Z79" s="5"/>
      <c r="AA79" s="5"/>
      <c r="AB79" s="5"/>
      <c r="AC79" s="5"/>
      <c r="AD79" s="5"/>
      <c r="AE79" s="5"/>
    </row>
    <row r="80" spans="1:31" x14ac:dyDescent="0.25">
      <c r="A80" s="4"/>
      <c r="B80" s="5"/>
      <c r="C80" s="5"/>
      <c r="D80" s="5"/>
      <c r="E80" s="5"/>
      <c r="F80" s="5"/>
      <c r="G80" s="5"/>
      <c r="H80" s="5"/>
      <c r="I80" s="5"/>
      <c r="J80" s="5"/>
      <c r="K80" s="5"/>
      <c r="L80" s="5"/>
      <c r="M80" s="4"/>
      <c r="N80" s="5"/>
      <c r="O80" s="5"/>
      <c r="P80" s="5"/>
      <c r="Q80" s="5"/>
      <c r="R80" s="5"/>
      <c r="S80" s="5"/>
      <c r="T80" s="5"/>
      <c r="U80" s="5"/>
      <c r="V80" s="5"/>
      <c r="W80" s="5"/>
      <c r="X80" s="5"/>
      <c r="Y80" s="5"/>
      <c r="Z80" s="5"/>
      <c r="AA80" s="5"/>
      <c r="AB80" s="5"/>
      <c r="AC80" s="5"/>
      <c r="AD80" s="5"/>
      <c r="AE80" s="5"/>
    </row>
    <row r="81" spans="1:31" x14ac:dyDescent="0.25">
      <c r="A81" s="4"/>
      <c r="B81" s="5"/>
      <c r="C81" s="5"/>
      <c r="D81" s="5"/>
      <c r="E81" s="5"/>
      <c r="F81" s="5"/>
      <c r="G81" s="5"/>
      <c r="H81" s="8"/>
      <c r="I81" s="5"/>
      <c r="J81" s="5"/>
      <c r="K81" s="5"/>
      <c r="L81" s="5"/>
      <c r="M81" s="4"/>
      <c r="N81" s="5"/>
      <c r="O81" s="5"/>
      <c r="P81" s="5"/>
      <c r="Q81" s="5"/>
      <c r="R81" s="5"/>
      <c r="S81" s="5"/>
      <c r="T81" s="5"/>
      <c r="U81" s="5"/>
      <c r="V81" s="5"/>
      <c r="W81" s="5"/>
      <c r="X81" s="5"/>
      <c r="Y81" s="5"/>
      <c r="Z81" s="5"/>
      <c r="AA81" s="5"/>
      <c r="AB81" s="5"/>
      <c r="AC81" s="5"/>
      <c r="AD81" s="5"/>
      <c r="AE81" s="5"/>
    </row>
    <row r="82" spans="1:31" x14ac:dyDescent="0.25">
      <c r="A82" s="4"/>
      <c r="B82" s="5"/>
      <c r="C82" s="5"/>
      <c r="D82" s="5"/>
      <c r="E82" s="5"/>
      <c r="F82" s="5"/>
      <c r="G82" s="5"/>
      <c r="H82" s="5"/>
      <c r="I82" s="5"/>
      <c r="J82" s="5"/>
      <c r="K82" s="5"/>
      <c r="L82" s="5"/>
      <c r="M82" s="4"/>
      <c r="N82" s="5"/>
      <c r="O82" s="5"/>
      <c r="P82" s="5"/>
      <c r="Q82" s="5"/>
      <c r="R82" s="5"/>
      <c r="S82" s="5"/>
      <c r="T82" s="5"/>
      <c r="U82" s="5"/>
      <c r="V82" s="5"/>
      <c r="W82" s="5"/>
      <c r="X82" s="5"/>
      <c r="Y82" s="5"/>
      <c r="Z82" s="5"/>
      <c r="AA82" s="5"/>
      <c r="AB82" s="5"/>
      <c r="AC82" s="5"/>
      <c r="AD82" s="5"/>
      <c r="AE82" s="5"/>
    </row>
    <row r="83" spans="1:31" x14ac:dyDescent="0.25">
      <c r="A83" s="4"/>
      <c r="B83" s="5"/>
      <c r="C83" s="5"/>
      <c r="D83" s="5"/>
      <c r="E83" s="5"/>
      <c r="F83" s="5"/>
      <c r="G83" s="5"/>
      <c r="H83" s="5"/>
      <c r="I83" s="5"/>
      <c r="J83" s="5"/>
      <c r="K83" s="5"/>
      <c r="L83" s="5"/>
      <c r="M83" s="4"/>
      <c r="N83" s="5"/>
      <c r="O83" s="5"/>
      <c r="P83" s="5"/>
      <c r="Q83" s="5"/>
      <c r="R83" s="5"/>
      <c r="S83" s="5"/>
      <c r="T83" s="5"/>
      <c r="U83" s="5"/>
      <c r="V83" s="5"/>
      <c r="W83" s="5"/>
      <c r="X83" s="5"/>
      <c r="Y83" s="5"/>
      <c r="Z83" s="5"/>
      <c r="AA83" s="5"/>
      <c r="AB83" s="5"/>
      <c r="AC83" s="5"/>
      <c r="AD83" s="5"/>
      <c r="AE83" s="5"/>
    </row>
    <row r="84" spans="1:31" x14ac:dyDescent="0.25">
      <c r="A84" s="4"/>
      <c r="B84" s="5"/>
      <c r="C84" s="5"/>
      <c r="D84" s="5"/>
      <c r="E84" s="5"/>
      <c r="F84" s="5"/>
      <c r="G84" s="5"/>
      <c r="H84" s="5"/>
      <c r="I84" s="5"/>
      <c r="J84" s="5"/>
      <c r="K84" s="5"/>
      <c r="L84" s="5"/>
      <c r="M84" s="4"/>
      <c r="N84" s="5"/>
      <c r="O84" s="5"/>
      <c r="P84" s="5"/>
      <c r="Q84" s="5"/>
      <c r="R84" s="5"/>
      <c r="S84" s="5"/>
      <c r="T84" s="5"/>
      <c r="U84" s="5"/>
      <c r="V84" s="5"/>
      <c r="W84" s="5"/>
      <c r="X84" s="5"/>
      <c r="Y84" s="5"/>
      <c r="Z84" s="5"/>
      <c r="AA84" s="5"/>
      <c r="AB84" s="5"/>
      <c r="AC84" s="5"/>
      <c r="AD84" s="5"/>
      <c r="AE84" s="5"/>
    </row>
    <row r="85" spans="1:31" x14ac:dyDescent="0.25">
      <c r="A85" s="4"/>
      <c r="B85" s="5"/>
      <c r="C85" s="5"/>
      <c r="D85" s="5"/>
      <c r="E85" s="5"/>
      <c r="F85" s="5"/>
      <c r="G85" s="5"/>
      <c r="H85" s="5"/>
      <c r="I85" s="5"/>
      <c r="J85" s="5"/>
      <c r="K85" s="5"/>
      <c r="L85" s="5"/>
      <c r="M85" s="4"/>
      <c r="N85" s="5"/>
      <c r="O85" s="5"/>
      <c r="P85" s="5"/>
      <c r="Q85" s="5"/>
      <c r="R85" s="5"/>
      <c r="S85" s="5"/>
      <c r="T85" s="5"/>
      <c r="U85" s="5"/>
      <c r="V85" s="5"/>
      <c r="W85" s="5"/>
      <c r="X85" s="5"/>
      <c r="Y85" s="5"/>
      <c r="Z85" s="5"/>
      <c r="AA85" s="5"/>
      <c r="AB85" s="5"/>
      <c r="AC85" s="5"/>
      <c r="AD85" s="5"/>
      <c r="AE85" s="5"/>
    </row>
    <row r="86" spans="1:31" x14ac:dyDescent="0.25">
      <c r="A86" s="4"/>
      <c r="B86" s="5"/>
      <c r="C86" s="5"/>
      <c r="D86" s="5"/>
      <c r="E86" s="5"/>
      <c r="F86" s="5"/>
      <c r="G86" s="5"/>
      <c r="H86" s="5"/>
      <c r="I86" s="5"/>
      <c r="J86" s="5"/>
      <c r="K86" s="5"/>
      <c r="L86" s="5"/>
      <c r="M86" s="4"/>
      <c r="N86" s="5"/>
      <c r="O86" s="5"/>
      <c r="P86" s="5"/>
      <c r="Q86" s="5"/>
      <c r="R86" s="5"/>
      <c r="S86" s="5"/>
      <c r="T86" s="5"/>
      <c r="U86" s="5"/>
      <c r="V86" s="5"/>
      <c r="W86" s="5"/>
      <c r="X86" s="5"/>
      <c r="Y86" s="5"/>
      <c r="Z86" s="5"/>
      <c r="AA86" s="5"/>
      <c r="AB86" s="5"/>
      <c r="AC86" s="5"/>
      <c r="AD86" s="5"/>
      <c r="AE86" s="5"/>
    </row>
  </sheetData>
  <dataConsolidate/>
  <mergeCells count="46">
    <mergeCell ref="G10:H10"/>
    <mergeCell ref="I10:J10"/>
    <mergeCell ref="C9:D9"/>
    <mergeCell ref="E9:F9"/>
    <mergeCell ref="G9:H9"/>
    <mergeCell ref="I9:J9"/>
    <mergeCell ref="C14:D14"/>
    <mergeCell ref="E14:F14"/>
    <mergeCell ref="G14:H14"/>
    <mergeCell ref="I14:J14"/>
    <mergeCell ref="I13:J13"/>
    <mergeCell ref="G13:H13"/>
    <mergeCell ref="E13:F13"/>
    <mergeCell ref="C13:D13"/>
    <mergeCell ref="I11:J11"/>
    <mergeCell ref="I5:J5"/>
    <mergeCell ref="C6:D6"/>
    <mergeCell ref="E6:F6"/>
    <mergeCell ref="G6:H6"/>
    <mergeCell ref="I6:J6"/>
    <mergeCell ref="I8:J8"/>
    <mergeCell ref="G8:H8"/>
    <mergeCell ref="E8:F8"/>
    <mergeCell ref="C8:D8"/>
    <mergeCell ref="C7:D7"/>
    <mergeCell ref="E7:F7"/>
    <mergeCell ref="G7:H7"/>
    <mergeCell ref="I7:J7"/>
    <mergeCell ref="C10:D10"/>
    <mergeCell ref="E10:F10"/>
    <mergeCell ref="B58:C58"/>
    <mergeCell ref="C1:I1"/>
    <mergeCell ref="C12:D12"/>
    <mergeCell ref="E12:F12"/>
    <mergeCell ref="G12:H12"/>
    <mergeCell ref="I12:J12"/>
    <mergeCell ref="C4:D4"/>
    <mergeCell ref="E4:F4"/>
    <mergeCell ref="G4:H4"/>
    <mergeCell ref="I4:J4"/>
    <mergeCell ref="C5:D5"/>
    <mergeCell ref="E5:F5"/>
    <mergeCell ref="G5:H5"/>
    <mergeCell ref="C11:D11"/>
    <mergeCell ref="E11:F11"/>
    <mergeCell ref="G11:H11"/>
  </mergeCells>
  <phoneticPr fontId="13" type="noConversion"/>
  <pageMargins left="0.23622047244094491" right="3.937007874015748E-2" top="0.19685039370078741" bottom="0.19685039370078741" header="0.11811023622047245" footer="0.11811023622047245"/>
  <pageSetup paperSize="9" scale="30" orientation="landscape" r:id="rId1"/>
  <ignoredErrors>
    <ignoredError sqref="J18:J23 J46 J39:J40 J42 J25:J27 J48:J54 J29:J36" formula="1"/>
    <ignoredError sqref="J24" formula="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22EBD-E273-4FC2-AB2B-A6D28C771999}">
  <sheetPr>
    <tabColor rgb="FFFF0000"/>
    <pageSetUpPr fitToPage="1"/>
  </sheetPr>
  <dimension ref="A1:HW168"/>
  <sheetViews>
    <sheetView topLeftCell="A25" zoomScale="55" zoomScaleNormal="55" zoomScaleSheetLayoutView="25" workbookViewId="0">
      <selection activeCell="N4" sqref="N4"/>
    </sheetView>
  </sheetViews>
  <sheetFormatPr baseColWidth="10" defaultRowHeight="15" outlineLevelRow="1" x14ac:dyDescent="0.25"/>
  <cols>
    <col min="1" max="1" width="3.42578125" customWidth="1"/>
    <col min="2" max="2" width="4.5703125" customWidth="1"/>
    <col min="3" max="3" width="31.140625" customWidth="1"/>
    <col min="4" max="4" width="20.85546875" customWidth="1"/>
    <col min="5" max="16" width="19.28515625" customWidth="1"/>
  </cols>
  <sheetData>
    <row r="1" spans="1:223" ht="277.14999999999998" customHeight="1" x14ac:dyDescent="0.45">
      <c r="A1" s="5"/>
      <c r="B1" s="5"/>
      <c r="C1" s="59"/>
      <c r="D1" s="5"/>
      <c r="E1" s="5"/>
      <c r="F1" s="5"/>
      <c r="G1" s="5"/>
      <c r="H1" s="5"/>
      <c r="I1" s="5"/>
      <c r="J1" s="5"/>
      <c r="K1" s="5"/>
      <c r="L1" s="202" t="s">
        <v>141</v>
      </c>
      <c r="M1" s="202"/>
      <c r="N1" s="202" t="s">
        <v>142</v>
      </c>
      <c r="O1" s="202"/>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row>
    <row r="2" spans="1:223" ht="100.15" customHeight="1" x14ac:dyDescent="0.4">
      <c r="A2" s="5"/>
      <c r="B2" s="5"/>
      <c r="C2" s="59"/>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row>
    <row r="3" spans="1:223" ht="101.45" customHeight="1" x14ac:dyDescent="0.25">
      <c r="A3" s="5"/>
      <c r="B3" s="4"/>
      <c r="C3" s="35"/>
      <c r="D3" s="35" t="s">
        <v>129</v>
      </c>
      <c r="E3" s="35" t="s">
        <v>130</v>
      </c>
      <c r="F3" s="35" t="s">
        <v>131</v>
      </c>
      <c r="G3" s="35" t="s">
        <v>132</v>
      </c>
      <c r="H3" s="186" t="s">
        <v>133</v>
      </c>
      <c r="I3" s="186" t="s">
        <v>134</v>
      </c>
      <c r="J3" s="186" t="s">
        <v>135</v>
      </c>
      <c r="K3" s="186" t="s">
        <v>136</v>
      </c>
      <c r="L3" s="186" t="s">
        <v>137</v>
      </c>
      <c r="M3" s="186" t="s">
        <v>138</v>
      </c>
      <c r="N3" s="186" t="s">
        <v>139</v>
      </c>
      <c r="O3" s="186" t="s">
        <v>140</v>
      </c>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row>
    <row r="4" spans="1:223" ht="83.25" customHeight="1" x14ac:dyDescent="0.25">
      <c r="A4" s="5"/>
      <c r="B4" s="4"/>
      <c r="C4" s="172" t="s">
        <v>119</v>
      </c>
      <c r="D4" s="173">
        <f>SUM(D5:D8)</f>
        <v>37199872</v>
      </c>
      <c r="E4" s="173">
        <f t="shared" ref="E4:O4" si="0">SUM(E5:E8)</f>
        <v>1772498.79</v>
      </c>
      <c r="F4" s="173">
        <f t="shared" si="0"/>
        <v>95322313.700000003</v>
      </c>
      <c r="G4" s="173">
        <f t="shared" si="0"/>
        <v>4953935.88</v>
      </c>
      <c r="H4" s="173">
        <f t="shared" si="0"/>
        <v>1452079264.0150332</v>
      </c>
      <c r="I4" s="173">
        <f t="shared" si="0"/>
        <v>557119539.60000002</v>
      </c>
      <c r="J4" s="173">
        <f t="shared" si="0"/>
        <v>540269667.6455338</v>
      </c>
      <c r="K4" s="173">
        <f t="shared" si="0"/>
        <v>624968003.48000002</v>
      </c>
      <c r="L4" s="173">
        <f t="shared" si="0"/>
        <v>1332939476.9705672</v>
      </c>
      <c r="M4" s="173">
        <f t="shared" si="0"/>
        <v>1772498.79</v>
      </c>
      <c r="N4" s="173">
        <f t="shared" si="0"/>
        <v>1452079264.0150332</v>
      </c>
      <c r="O4" s="173">
        <f t="shared" si="0"/>
        <v>116772498.79000001</v>
      </c>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row>
    <row r="5" spans="1:223" ht="83.25" hidden="1" customHeight="1" outlineLevel="1" x14ac:dyDescent="0.25">
      <c r="A5" s="5"/>
      <c r="B5" s="4"/>
      <c r="C5" s="171" t="s">
        <v>80</v>
      </c>
      <c r="D5" s="174">
        <f>SUM('Synthèse allocation'!E55,'Synthèse allocation'!E45)</f>
        <v>30499872</v>
      </c>
      <c r="E5" s="174">
        <v>0</v>
      </c>
      <c r="F5" s="174">
        <f>'Synthèse allocation'!E50</f>
        <v>38154280.700000003</v>
      </c>
      <c r="G5" s="174">
        <f>'Synthèse allocation'!E47</f>
        <v>3153608.58</v>
      </c>
      <c r="H5" s="174">
        <f>SUM('Synthèse allocation'!E24,'Synthèse allocation'!E19)</f>
        <v>398081597.64680004</v>
      </c>
      <c r="I5" s="174">
        <f>SUM('Synthèse allocation'!E55,'Synthèse allocation'!E50,'Synthèse allocation'!E40)</f>
        <v>177084324.69999999</v>
      </c>
      <c r="J5" s="174">
        <f>'Synthèse allocation'!E40</f>
        <v>114430044</v>
      </c>
      <c r="K5" s="174">
        <f>'Synthèse allocation'!E42+'Synthèse allocation'!E47+'Synthèse allocation'!E50+'Synthèse allocation'!E55+'Synthèse allocation'!E45</f>
        <v>234707761.28000003</v>
      </c>
      <c r="L5" s="174">
        <f>'Synthèse allocation'!E24+'Synthèse allocation'!E45</f>
        <v>377951323.15680003</v>
      </c>
      <c r="M5" s="174">
        <v>0</v>
      </c>
      <c r="N5" s="174">
        <f>'Synthèse allocation'!E24+'Synthèse allocation'!E19</f>
        <v>398081597.64680004</v>
      </c>
      <c r="O5" s="175">
        <f>'Synthèse allocation'!E33</f>
        <v>40000000</v>
      </c>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row>
    <row r="6" spans="1:223" ht="83.25" hidden="1" customHeight="1" outlineLevel="1" x14ac:dyDescent="0.25">
      <c r="A6" s="5"/>
      <c r="B6" s="4"/>
      <c r="C6" s="158" t="s">
        <v>81</v>
      </c>
      <c r="D6" s="176">
        <v>0</v>
      </c>
      <c r="E6" s="176">
        <v>0</v>
      </c>
      <c r="F6" s="176">
        <f>'Synthèse allocation'!E51</f>
        <v>16201850</v>
      </c>
      <c r="G6" s="176">
        <v>0</v>
      </c>
      <c r="H6" s="176">
        <f>SUM('Synthèse allocation'!E25,'Synthèse allocation'!E20)</f>
        <v>444622384.00823331</v>
      </c>
      <c r="I6" s="176">
        <f>SUM('Synthèse allocation'!E41,'Synthèse allocation'!E51)</f>
        <v>57469031.899999999</v>
      </c>
      <c r="J6" s="176">
        <f>'Synthèse allocation'!E38+'Synthèse allocation'!E41+'Synthèse allocation'!E29</f>
        <v>71567802.065533891</v>
      </c>
      <c r="K6" s="176">
        <f>'Synthèse allocation'!E41+'Synthèse allocation'!E51+'Synthèse allocation'!E38</f>
        <v>65893731.899999999</v>
      </c>
      <c r="L6" s="176">
        <f>'Synthèse allocation'!E29+'Synthèse allocation'!E25</f>
        <v>421941116.17376721</v>
      </c>
      <c r="M6" s="176">
        <v>0</v>
      </c>
      <c r="N6" s="176">
        <f>'Synthèse allocation'!E20+'Synthèse allocation'!E25</f>
        <v>444622384.00823331</v>
      </c>
      <c r="O6" s="177">
        <v>0</v>
      </c>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row>
    <row r="7" spans="1:223" ht="83.25" hidden="1" customHeight="1" outlineLevel="1" x14ac:dyDescent="0.25">
      <c r="A7" s="5"/>
      <c r="B7" s="4"/>
      <c r="C7" s="157" t="s">
        <v>82</v>
      </c>
      <c r="D7" s="178">
        <f>'Synthèse allocation'!E56</f>
        <v>1700000</v>
      </c>
      <c r="E7" s="178">
        <v>0</v>
      </c>
      <c r="F7" s="178">
        <f>'Synthèse allocation'!E52</f>
        <v>23914671</v>
      </c>
      <c r="G7" s="178">
        <v>0</v>
      </c>
      <c r="H7" s="178">
        <f>SUM('Synthèse allocation'!E26,'Synthèse allocation'!E21)</f>
        <v>325546425.27999997</v>
      </c>
      <c r="I7" s="178">
        <f>SUM('Synthèse allocation'!E52,'Synthèse allocation'!E42,'Synthèse allocation'!E56)</f>
        <v>188514671</v>
      </c>
      <c r="J7" s="178">
        <f>'Synthèse allocation'!E42+'Synthèse allocation'!E30</f>
        <v>169197161.5</v>
      </c>
      <c r="K7" s="178">
        <f>'Synthèse allocation'!E42+'Synthèse allocation'!E52+'Synthèse allocation'!E56</f>
        <v>188514671</v>
      </c>
      <c r="L7" s="178">
        <f>'Synthèse allocation'!E26+'Synthèse allocation'!E30</f>
        <v>313011897.56</v>
      </c>
      <c r="M7" s="178">
        <v>0</v>
      </c>
      <c r="N7" s="178">
        <f>'Synthèse allocation'!E21+'Synthèse allocation'!E26</f>
        <v>325546425.27999997</v>
      </c>
      <c r="O7" s="179">
        <v>0</v>
      </c>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row>
    <row r="8" spans="1:223" ht="83.25" hidden="1" customHeight="1" outlineLevel="1" x14ac:dyDescent="0.25">
      <c r="A8" s="5"/>
      <c r="B8" s="4"/>
      <c r="C8" s="159" t="s">
        <v>83</v>
      </c>
      <c r="D8" s="180">
        <f>'Synthèse allocation'!E57</f>
        <v>5000000</v>
      </c>
      <c r="E8" s="180">
        <f>'Synthèse allocation'!E36</f>
        <v>1772498.79</v>
      </c>
      <c r="F8" s="180">
        <f>'Synthèse allocation'!E53</f>
        <v>17051512</v>
      </c>
      <c r="G8" s="180">
        <f>'Synthèse allocation'!E48</f>
        <v>1800327.2999999998</v>
      </c>
      <c r="H8" s="180">
        <f>SUM('Synthèse allocation'!E27,'Synthèse allocation'!E22)</f>
        <v>283828857.07999998</v>
      </c>
      <c r="I8" s="180">
        <f>SUM('Synthèse allocation'!E43,'Synthèse allocation'!E57,'Synthèse allocation'!E53)</f>
        <v>134051512</v>
      </c>
      <c r="J8" s="180">
        <f>'Synthèse allocation'!E31+'Synthèse allocation'!E43</f>
        <v>185074660.07999998</v>
      </c>
      <c r="K8" s="180">
        <f>'Synthèse allocation'!E57+'Synthèse allocation'!E53+'Synthèse allocation'!E48+'Synthèse allocation'!E43</f>
        <v>135851839.30000001</v>
      </c>
      <c r="L8" s="180">
        <f>'Synthèse allocation'!E31+'Synthèse allocation'!E27</f>
        <v>220035140.07999998</v>
      </c>
      <c r="M8" s="180">
        <f>'Synthèse allocation'!E36</f>
        <v>1772498.79</v>
      </c>
      <c r="N8" s="180">
        <f>'Synthèse allocation'!E22+'Synthèse allocation'!E27</f>
        <v>283828857.07999998</v>
      </c>
      <c r="O8" s="181">
        <f>SUM('Synthèse allocation'!E34,'Synthèse allocation'!E36)</f>
        <v>76772498.790000007</v>
      </c>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row>
    <row r="9" spans="1:223" ht="100.15" customHeight="1" collapsed="1" x14ac:dyDescent="0.25">
      <c r="A9" s="5"/>
      <c r="B9" s="4"/>
      <c r="C9" s="160" t="s">
        <v>9</v>
      </c>
      <c r="D9" s="187"/>
      <c r="E9" s="187"/>
      <c r="F9" s="187"/>
      <c r="G9" s="187"/>
      <c r="H9" s="187">
        <v>1</v>
      </c>
      <c r="I9" s="187"/>
      <c r="J9" s="187"/>
      <c r="K9" s="187"/>
      <c r="L9" s="187"/>
      <c r="M9" s="187"/>
      <c r="N9" s="187">
        <v>1</v>
      </c>
      <c r="O9" s="187"/>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c r="HA9" s="33"/>
      <c r="HB9" s="33"/>
      <c r="HC9" s="33"/>
      <c r="HD9" s="33"/>
      <c r="HE9" s="33"/>
      <c r="HF9" s="33"/>
      <c r="HG9" s="33"/>
      <c r="HH9" s="33"/>
      <c r="HI9" s="33"/>
      <c r="HJ9" s="33"/>
      <c r="HK9" s="33"/>
      <c r="HL9" s="33"/>
      <c r="HM9" s="33"/>
      <c r="HN9" s="33"/>
      <c r="HO9" s="33"/>
    </row>
    <row r="10" spans="1:223" ht="100.15" customHeight="1" x14ac:dyDescent="0.25">
      <c r="A10" s="5"/>
      <c r="B10" s="4"/>
      <c r="C10" s="161" t="s">
        <v>13</v>
      </c>
      <c r="D10" s="187"/>
      <c r="E10" s="187"/>
      <c r="F10" s="187"/>
      <c r="G10" s="187"/>
      <c r="H10" s="187">
        <v>1</v>
      </c>
      <c r="I10" s="187"/>
      <c r="J10" s="187"/>
      <c r="K10" s="187"/>
      <c r="L10" s="187">
        <v>1</v>
      </c>
      <c r="M10" s="187"/>
      <c r="N10" s="187">
        <v>1</v>
      </c>
      <c r="O10" s="187"/>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row>
    <row r="11" spans="1:223" ht="100.15" customHeight="1" x14ac:dyDescent="0.25">
      <c r="A11" s="5"/>
      <c r="B11" s="4"/>
      <c r="C11" s="162" t="s">
        <v>36</v>
      </c>
      <c r="D11" s="187"/>
      <c r="E11" s="187"/>
      <c r="F11" s="187"/>
      <c r="G11" s="187"/>
      <c r="H11" s="187"/>
      <c r="I11" s="187"/>
      <c r="J11" s="187">
        <v>1</v>
      </c>
      <c r="K11" s="187"/>
      <c r="L11" s="187"/>
      <c r="M11" s="187">
        <v>1</v>
      </c>
      <c r="N11" s="187"/>
      <c r="O11" s="187"/>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row>
    <row r="12" spans="1:223" ht="100.15" customHeight="1" x14ac:dyDescent="0.25">
      <c r="A12" s="5"/>
      <c r="B12" s="4"/>
      <c r="C12" s="163" t="s">
        <v>11</v>
      </c>
      <c r="D12" s="187"/>
      <c r="E12" s="187"/>
      <c r="F12" s="187"/>
      <c r="G12" s="187"/>
      <c r="H12" s="187"/>
      <c r="I12" s="187"/>
      <c r="J12" s="187"/>
      <c r="K12" s="187"/>
      <c r="L12" s="187"/>
      <c r="M12" s="187"/>
      <c r="N12" s="187"/>
      <c r="O12" s="187">
        <v>1</v>
      </c>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row>
    <row r="13" spans="1:223" ht="100.15" customHeight="1" x14ac:dyDescent="0.25">
      <c r="A13" s="5"/>
      <c r="B13" s="4"/>
      <c r="C13" s="164" t="s">
        <v>41</v>
      </c>
      <c r="D13" s="187"/>
      <c r="E13" s="187">
        <v>1</v>
      </c>
      <c r="F13" s="187"/>
      <c r="G13" s="187"/>
      <c r="H13" s="187"/>
      <c r="I13" s="187"/>
      <c r="J13" s="187"/>
      <c r="K13" s="187"/>
      <c r="L13" s="187"/>
      <c r="M13" s="187">
        <v>1</v>
      </c>
      <c r="N13" s="187"/>
      <c r="O13" s="187">
        <v>1</v>
      </c>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row>
    <row r="14" spans="1:223" ht="100.15" customHeight="1" x14ac:dyDescent="0.25">
      <c r="A14" s="5"/>
      <c r="B14" s="4"/>
      <c r="C14" s="165" t="s">
        <v>108</v>
      </c>
      <c r="D14" s="187"/>
      <c r="E14" s="187"/>
      <c r="F14" s="187"/>
      <c r="G14" s="187"/>
      <c r="H14" s="187"/>
      <c r="I14" s="187"/>
      <c r="J14" s="187">
        <v>1</v>
      </c>
      <c r="K14" s="187"/>
      <c r="L14" s="187"/>
      <c r="M14" s="187"/>
      <c r="N14" s="187"/>
      <c r="O14" s="187"/>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row>
    <row r="15" spans="1:223" ht="100.15" customHeight="1" x14ac:dyDescent="0.25">
      <c r="A15" s="5"/>
      <c r="B15" s="4"/>
      <c r="C15" s="166" t="s">
        <v>8</v>
      </c>
      <c r="D15" s="187"/>
      <c r="E15" s="187"/>
      <c r="F15" s="187"/>
      <c r="G15" s="187"/>
      <c r="H15" s="187"/>
      <c r="I15" s="187">
        <v>1</v>
      </c>
      <c r="J15" s="187">
        <v>1</v>
      </c>
      <c r="K15" s="187"/>
      <c r="L15" s="187">
        <v>1</v>
      </c>
      <c r="M15" s="187"/>
      <c r="N15" s="187"/>
      <c r="O15" s="187"/>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row>
    <row r="16" spans="1:223" ht="100.15" customHeight="1" x14ac:dyDescent="0.25">
      <c r="A16" s="5"/>
      <c r="B16" s="4"/>
      <c r="C16" s="167" t="s">
        <v>2</v>
      </c>
      <c r="D16" s="187">
        <v>1</v>
      </c>
      <c r="E16" s="187"/>
      <c r="F16" s="187"/>
      <c r="G16" s="187"/>
      <c r="H16" s="187"/>
      <c r="I16" s="187"/>
      <c r="J16" s="187"/>
      <c r="K16" s="187">
        <v>1</v>
      </c>
      <c r="L16" s="187">
        <v>1</v>
      </c>
      <c r="M16" s="187"/>
      <c r="N16" s="187"/>
      <c r="O16" s="187"/>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row>
    <row r="17" spans="1:231" ht="100.15" customHeight="1" x14ac:dyDescent="0.25">
      <c r="A17" s="5"/>
      <c r="B17" s="4"/>
      <c r="C17" s="168" t="s">
        <v>49</v>
      </c>
      <c r="D17" s="187"/>
      <c r="E17" s="187"/>
      <c r="F17" s="187">
        <v>1</v>
      </c>
      <c r="G17" s="187"/>
      <c r="H17" s="187"/>
      <c r="I17" s="187">
        <v>1</v>
      </c>
      <c r="J17" s="187"/>
      <c r="K17" s="187">
        <v>1</v>
      </c>
      <c r="L17" s="187"/>
      <c r="M17" s="187"/>
      <c r="N17" s="187"/>
      <c r="O17" s="187"/>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row>
    <row r="18" spans="1:231" ht="100.15" customHeight="1" x14ac:dyDescent="0.25">
      <c r="A18" s="5"/>
      <c r="B18" s="4"/>
      <c r="C18" s="169" t="s">
        <v>5</v>
      </c>
      <c r="D18" s="187"/>
      <c r="E18" s="187"/>
      <c r="F18" s="187"/>
      <c r="G18" s="187">
        <v>1</v>
      </c>
      <c r="H18" s="187"/>
      <c r="I18" s="187"/>
      <c r="J18" s="187"/>
      <c r="K18" s="187">
        <v>1</v>
      </c>
      <c r="L18" s="187"/>
      <c r="M18" s="187"/>
      <c r="N18" s="187"/>
      <c r="O18" s="187"/>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row>
    <row r="19" spans="1:231" ht="100.15" customHeight="1" x14ac:dyDescent="0.25">
      <c r="A19" s="5"/>
      <c r="B19" s="4"/>
      <c r="C19" s="170" t="s">
        <v>4</v>
      </c>
      <c r="D19" s="187">
        <v>1</v>
      </c>
      <c r="E19" s="187"/>
      <c r="F19" s="187"/>
      <c r="G19" s="187"/>
      <c r="H19" s="187"/>
      <c r="I19" s="187">
        <v>1</v>
      </c>
      <c r="J19" s="187"/>
      <c r="K19" s="187">
        <v>1</v>
      </c>
      <c r="L19" s="187"/>
      <c r="M19" s="187"/>
      <c r="N19" s="187"/>
      <c r="O19" s="187"/>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row>
    <row r="20" spans="1:231" x14ac:dyDescent="0.25">
      <c r="A20" s="5"/>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row>
    <row r="21" spans="1:231" ht="21" x14ac:dyDescent="0.35">
      <c r="A21" s="5"/>
      <c r="B21" s="4"/>
      <c r="C21" s="83" t="s">
        <v>88</v>
      </c>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row>
    <row r="22" spans="1:231" x14ac:dyDescent="0.25">
      <c r="A22" s="5"/>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row>
    <row r="23" spans="1:231" x14ac:dyDescent="0.25">
      <c r="A23" s="5"/>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row>
    <row r="24" spans="1:231" x14ac:dyDescent="0.2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row>
    <row r="25" spans="1:231" x14ac:dyDescent="0.2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row>
    <row r="26" spans="1:231" x14ac:dyDescent="0.2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row>
    <row r="27" spans="1:231" x14ac:dyDescent="0.2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row>
    <row r="28" spans="1:231" x14ac:dyDescent="0.2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row>
    <row r="29" spans="1:231" x14ac:dyDescent="0.2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row>
    <row r="30" spans="1:231" x14ac:dyDescent="0.2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row>
    <row r="31" spans="1:231" x14ac:dyDescent="0.2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row>
    <row r="32" spans="1:231" x14ac:dyDescent="0.2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row>
    <row r="33" spans="1:231" x14ac:dyDescent="0.2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row>
    <row r="34" spans="1:231" x14ac:dyDescent="0.2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row>
    <row r="35" spans="1:231" x14ac:dyDescent="0.2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row>
    <row r="36" spans="1:231" x14ac:dyDescent="0.2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row>
    <row r="37" spans="1:231" x14ac:dyDescent="0.2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row>
    <row r="38" spans="1:231" x14ac:dyDescent="0.2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row>
    <row r="39" spans="1:231" x14ac:dyDescent="0.2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row>
    <row r="40" spans="1:231" x14ac:dyDescent="0.2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row>
    <row r="41" spans="1:231" x14ac:dyDescent="0.2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row>
    <row r="42" spans="1:231" x14ac:dyDescent="0.2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row>
    <row r="43" spans="1:231" x14ac:dyDescent="0.2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row>
    <row r="44" spans="1:231"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row>
    <row r="45" spans="1:231"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row>
    <row r="46" spans="1:231"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row>
    <row r="47" spans="1:231"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row>
    <row r="48" spans="1:231"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row>
    <row r="49" spans="1:231"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row>
    <row r="50" spans="1:231"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row>
    <row r="51" spans="1:231"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row>
    <row r="52" spans="1:231"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row>
    <row r="53" spans="1:23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row>
    <row r="54" spans="1:23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row>
    <row r="55" spans="1:23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row>
    <row r="56" spans="1:23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c r="GM56" s="5"/>
      <c r="GN56" s="5"/>
      <c r="GO56" s="5"/>
      <c r="GP56" s="5"/>
      <c r="GQ56" s="5"/>
      <c r="GR56" s="5"/>
      <c r="GS56" s="5"/>
      <c r="GT56" s="5"/>
      <c r="GU56" s="5"/>
      <c r="GV56" s="5"/>
      <c r="GW56" s="5"/>
      <c r="GX56" s="5"/>
      <c r="GY56" s="5"/>
      <c r="GZ56" s="5"/>
      <c r="HA56" s="5"/>
      <c r="HB56" s="5"/>
      <c r="HC56" s="5"/>
      <c r="HD56" s="5"/>
      <c r="HE56" s="5"/>
      <c r="HF56" s="5"/>
      <c r="HG56" s="5"/>
      <c r="HH56" s="5"/>
      <c r="HI56" s="5"/>
      <c r="HJ56" s="5"/>
      <c r="HK56" s="5"/>
      <c r="HL56" s="5"/>
      <c r="HM56" s="5"/>
      <c r="HN56" s="5"/>
      <c r="HO56" s="5"/>
      <c r="HP56" s="5"/>
      <c r="HQ56" s="5"/>
      <c r="HR56" s="5"/>
      <c r="HS56" s="5"/>
      <c r="HT56" s="5"/>
      <c r="HU56" s="5"/>
      <c r="HV56" s="5"/>
      <c r="HW56" s="5"/>
    </row>
    <row r="57" spans="1:23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row>
    <row r="58" spans="1:23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row>
    <row r="59" spans="1:23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c r="GK59" s="5"/>
      <c r="GL59" s="5"/>
      <c r="GM59" s="5"/>
      <c r="GN59" s="5"/>
      <c r="GO59" s="5"/>
      <c r="GP59" s="5"/>
      <c r="GQ59" s="5"/>
      <c r="GR59" s="5"/>
      <c r="GS59" s="5"/>
      <c r="GT59" s="5"/>
      <c r="GU59" s="5"/>
      <c r="GV59" s="5"/>
      <c r="GW59" s="5"/>
      <c r="GX59" s="5"/>
      <c r="GY59" s="5"/>
      <c r="GZ59" s="5"/>
      <c r="HA59" s="5"/>
      <c r="HB59" s="5"/>
      <c r="HC59" s="5"/>
      <c r="HD59" s="5"/>
      <c r="HE59" s="5"/>
      <c r="HF59" s="5"/>
      <c r="HG59" s="5"/>
      <c r="HH59" s="5"/>
      <c r="HI59" s="5"/>
      <c r="HJ59" s="5"/>
      <c r="HK59" s="5"/>
      <c r="HL59" s="5"/>
      <c r="HM59" s="5"/>
      <c r="HN59" s="5"/>
      <c r="HO59" s="5"/>
      <c r="HP59" s="5"/>
      <c r="HQ59" s="5"/>
      <c r="HR59" s="5"/>
      <c r="HS59" s="5"/>
      <c r="HT59" s="5"/>
      <c r="HU59" s="5"/>
      <c r="HV59" s="5"/>
      <c r="HW59" s="5"/>
    </row>
    <row r="60" spans="1:23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c r="HT60" s="5"/>
      <c r="HU60" s="5"/>
      <c r="HV60" s="5"/>
      <c r="HW60" s="5"/>
    </row>
    <row r="61" spans="1:23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c r="HB61" s="5"/>
      <c r="HC61" s="5"/>
      <c r="HD61" s="5"/>
      <c r="HE61" s="5"/>
      <c r="HF61" s="5"/>
      <c r="HG61" s="5"/>
      <c r="HH61" s="5"/>
      <c r="HI61" s="5"/>
      <c r="HJ61" s="5"/>
      <c r="HK61" s="5"/>
      <c r="HL61" s="5"/>
      <c r="HM61" s="5"/>
      <c r="HN61" s="5"/>
      <c r="HO61" s="5"/>
      <c r="HP61" s="5"/>
      <c r="HQ61" s="5"/>
      <c r="HR61" s="5"/>
      <c r="HS61" s="5"/>
      <c r="HT61" s="5"/>
      <c r="HU61" s="5"/>
      <c r="HV61" s="5"/>
      <c r="HW61" s="5"/>
    </row>
    <row r="62" spans="1:23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5"/>
      <c r="HF62" s="5"/>
      <c r="HG62" s="5"/>
      <c r="HH62" s="5"/>
      <c r="HI62" s="5"/>
      <c r="HJ62" s="5"/>
      <c r="HK62" s="5"/>
      <c r="HL62" s="5"/>
      <c r="HM62" s="5"/>
      <c r="HN62" s="5"/>
      <c r="HO62" s="5"/>
      <c r="HP62" s="5"/>
      <c r="HQ62" s="5"/>
      <c r="HR62" s="5"/>
      <c r="HS62" s="5"/>
      <c r="HT62" s="5"/>
      <c r="HU62" s="5"/>
      <c r="HV62" s="5"/>
      <c r="HW62" s="5"/>
    </row>
    <row r="63" spans="1:23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c r="GK63" s="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row>
    <row r="64" spans="1:23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row>
    <row r="65" spans="1:23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row>
    <row r="66" spans="1:23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row>
    <row r="67" spans="1:23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row>
    <row r="68" spans="1:23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row>
    <row r="69" spans="1:23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row>
    <row r="70" spans="1:23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row>
    <row r="71" spans="1:23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row>
    <row r="72" spans="1:23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row>
    <row r="73" spans="1:23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row>
    <row r="74" spans="1:23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row>
    <row r="75" spans="1:23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row>
    <row r="76" spans="1:23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row>
    <row r="77" spans="1:23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row>
    <row r="78" spans="1:23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row>
    <row r="79" spans="1:23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row>
    <row r="80" spans="1:23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c r="HT80" s="5"/>
      <c r="HU80" s="5"/>
      <c r="HV80" s="5"/>
      <c r="HW80" s="5"/>
    </row>
    <row r="81" spans="1:23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row>
    <row r="82" spans="1:23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c r="HT82" s="5"/>
      <c r="HU82" s="5"/>
      <c r="HV82" s="5"/>
      <c r="HW82" s="5"/>
    </row>
    <row r="83" spans="1:231" x14ac:dyDescent="0.2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c r="GT83" s="5"/>
      <c r="GU83" s="5"/>
      <c r="GV83" s="5"/>
      <c r="GW83" s="5"/>
      <c r="GX83" s="5"/>
      <c r="GY83" s="5"/>
      <c r="GZ83" s="5"/>
      <c r="HA83" s="5"/>
      <c r="HB83" s="5"/>
      <c r="HC83" s="5"/>
      <c r="HD83" s="5"/>
      <c r="HE83" s="5"/>
      <c r="HF83" s="5"/>
      <c r="HG83" s="5"/>
      <c r="HH83" s="5"/>
      <c r="HI83" s="5"/>
      <c r="HJ83" s="5"/>
      <c r="HK83" s="5"/>
      <c r="HL83" s="5"/>
      <c r="HM83" s="5"/>
      <c r="HN83" s="5"/>
      <c r="HO83" s="5"/>
      <c r="HP83" s="5"/>
      <c r="HQ83" s="5"/>
      <c r="HR83" s="5"/>
      <c r="HS83" s="5"/>
      <c r="HT83" s="5"/>
      <c r="HU83" s="5"/>
      <c r="HV83" s="5"/>
      <c r="HW83" s="5"/>
    </row>
    <row r="84" spans="1:231" x14ac:dyDescent="0.2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c r="HT84" s="5"/>
      <c r="HU84" s="5"/>
      <c r="HV84" s="5"/>
      <c r="HW84" s="5"/>
    </row>
    <row r="85" spans="1:23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c r="HT85" s="5"/>
      <c r="HU85" s="5"/>
      <c r="HV85" s="5"/>
      <c r="HW85" s="5"/>
    </row>
    <row r="86" spans="1:231" x14ac:dyDescent="0.2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c r="HT86" s="5"/>
      <c r="HU86" s="5"/>
      <c r="HV86" s="5"/>
      <c r="HW86" s="5"/>
    </row>
    <row r="87" spans="1:23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c r="HT87" s="5"/>
      <c r="HU87" s="5"/>
      <c r="HV87" s="5"/>
      <c r="HW87" s="5"/>
    </row>
    <row r="88" spans="1:23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c r="HT88" s="5"/>
      <c r="HU88" s="5"/>
      <c r="HV88" s="5"/>
      <c r="HW88" s="5"/>
    </row>
    <row r="89" spans="1:23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c r="HT89" s="5"/>
      <c r="HU89" s="5"/>
      <c r="HV89" s="5"/>
      <c r="HW89" s="5"/>
    </row>
    <row r="90" spans="1:23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c r="HT90" s="5"/>
      <c r="HU90" s="5"/>
      <c r="HV90" s="5"/>
      <c r="HW90" s="5"/>
    </row>
    <row r="91" spans="1:23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c r="HT91" s="5"/>
      <c r="HU91" s="5"/>
      <c r="HV91" s="5"/>
      <c r="HW91" s="5"/>
    </row>
    <row r="92" spans="1:23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c r="HT92" s="5"/>
      <c r="HU92" s="5"/>
      <c r="HV92" s="5"/>
      <c r="HW92" s="5"/>
    </row>
    <row r="93" spans="1:23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c r="HT93" s="5"/>
      <c r="HU93" s="5"/>
      <c r="HV93" s="5"/>
      <c r="HW93" s="5"/>
    </row>
    <row r="94" spans="1:23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c r="HT94" s="5"/>
      <c r="HU94" s="5"/>
      <c r="HV94" s="5"/>
      <c r="HW94" s="5"/>
    </row>
    <row r="95" spans="1:23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c r="FI95" s="5"/>
      <c r="FJ95" s="5"/>
      <c r="FK95" s="5"/>
      <c r="FL95" s="5"/>
      <c r="FM95" s="5"/>
      <c r="FN95" s="5"/>
      <c r="FO95" s="5"/>
      <c r="FP95" s="5"/>
      <c r="FQ95" s="5"/>
      <c r="FR95" s="5"/>
      <c r="FS95" s="5"/>
      <c r="FT95" s="5"/>
      <c r="FU95" s="5"/>
      <c r="FV95" s="5"/>
      <c r="FW95" s="5"/>
      <c r="FX95" s="5"/>
      <c r="FY95" s="5"/>
      <c r="FZ95" s="5"/>
      <c r="GA95" s="5"/>
      <c r="GB95" s="5"/>
      <c r="GC95" s="5"/>
      <c r="GD95" s="5"/>
      <c r="GE95" s="5"/>
      <c r="GF95" s="5"/>
      <c r="GG95" s="5"/>
      <c r="GH95" s="5"/>
      <c r="GI95" s="5"/>
      <c r="GJ95" s="5"/>
      <c r="GK95" s="5"/>
      <c r="GL95" s="5"/>
      <c r="GM95" s="5"/>
      <c r="GN95" s="5"/>
      <c r="GO95" s="5"/>
      <c r="GP95" s="5"/>
      <c r="GQ95" s="5"/>
      <c r="GR95" s="5"/>
      <c r="GS95" s="5"/>
      <c r="GT95" s="5"/>
      <c r="GU95" s="5"/>
      <c r="GV95" s="5"/>
      <c r="GW95" s="5"/>
      <c r="GX95" s="5"/>
      <c r="GY95" s="5"/>
      <c r="GZ95" s="5"/>
      <c r="HA95" s="5"/>
      <c r="HB95" s="5"/>
      <c r="HC95" s="5"/>
      <c r="HD95" s="5"/>
      <c r="HE95" s="5"/>
      <c r="HF95" s="5"/>
      <c r="HG95" s="5"/>
      <c r="HH95" s="5"/>
      <c r="HI95" s="5"/>
      <c r="HJ95" s="5"/>
      <c r="HK95" s="5"/>
      <c r="HL95" s="5"/>
      <c r="HM95" s="5"/>
      <c r="HN95" s="5"/>
      <c r="HO95" s="5"/>
      <c r="HP95" s="5"/>
      <c r="HQ95" s="5"/>
      <c r="HR95" s="5"/>
      <c r="HS95" s="5"/>
      <c r="HT95" s="5"/>
      <c r="HU95" s="5"/>
      <c r="HV95" s="5"/>
      <c r="HW95" s="5"/>
    </row>
    <row r="96" spans="1:23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5"/>
      <c r="FS96" s="5"/>
      <c r="FT96" s="5"/>
      <c r="FU96" s="5"/>
      <c r="FV96" s="5"/>
      <c r="FW96" s="5"/>
      <c r="FX96" s="5"/>
      <c r="FY96" s="5"/>
      <c r="FZ96" s="5"/>
      <c r="GA96" s="5"/>
      <c r="GB96" s="5"/>
      <c r="GC96" s="5"/>
      <c r="GD96" s="5"/>
      <c r="GE96" s="5"/>
      <c r="GF96" s="5"/>
      <c r="GG96" s="5"/>
      <c r="GH96" s="5"/>
      <c r="GI96" s="5"/>
      <c r="GJ96" s="5"/>
      <c r="GK96" s="5"/>
      <c r="GL96" s="5"/>
      <c r="GM96" s="5"/>
      <c r="GN96" s="5"/>
      <c r="GO96" s="5"/>
      <c r="GP96" s="5"/>
      <c r="GQ96" s="5"/>
      <c r="GR96" s="5"/>
      <c r="GS96" s="5"/>
      <c r="GT96" s="5"/>
      <c r="GU96" s="5"/>
      <c r="GV96" s="5"/>
      <c r="GW96" s="5"/>
      <c r="GX96" s="5"/>
      <c r="GY96" s="5"/>
      <c r="GZ96" s="5"/>
      <c r="HA96" s="5"/>
      <c r="HB96" s="5"/>
      <c r="HC96" s="5"/>
      <c r="HD96" s="5"/>
      <c r="HE96" s="5"/>
      <c r="HF96" s="5"/>
      <c r="HG96" s="5"/>
      <c r="HH96" s="5"/>
      <c r="HI96" s="5"/>
      <c r="HJ96" s="5"/>
      <c r="HK96" s="5"/>
      <c r="HL96" s="5"/>
      <c r="HM96" s="5"/>
      <c r="HN96" s="5"/>
      <c r="HO96" s="5"/>
      <c r="HP96" s="5"/>
      <c r="HQ96" s="5"/>
      <c r="HR96" s="5"/>
      <c r="HS96" s="5"/>
      <c r="HT96" s="5"/>
      <c r="HU96" s="5"/>
      <c r="HV96" s="5"/>
      <c r="HW96" s="5"/>
    </row>
    <row r="97" spans="1:23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row>
    <row r="98" spans="1:23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row>
    <row r="99" spans="1:23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row>
    <row r="100" spans="1:23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row>
    <row r="101" spans="1:23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row>
    <row r="102" spans="1:23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row>
    <row r="103" spans="1:23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row>
    <row r="104" spans="1:23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row>
    <row r="105" spans="1:23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row>
    <row r="106" spans="1:23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row>
    <row r="107" spans="1:23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row>
    <row r="108" spans="1:23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c r="FZ108" s="5"/>
      <c r="GA108" s="5"/>
      <c r="GB108" s="5"/>
      <c r="GC108" s="5"/>
      <c r="GD108" s="5"/>
      <c r="GE108" s="5"/>
      <c r="GF108" s="5"/>
      <c r="GG108" s="5"/>
      <c r="GH108" s="5"/>
      <c r="GI108" s="5"/>
      <c r="GJ108" s="5"/>
      <c r="GK108" s="5"/>
      <c r="GL108" s="5"/>
      <c r="GM108" s="5"/>
      <c r="GN108" s="5"/>
      <c r="GO108" s="5"/>
      <c r="GP108" s="5"/>
      <c r="GQ108" s="5"/>
      <c r="GR108" s="5"/>
      <c r="GS108" s="5"/>
      <c r="GT108" s="5"/>
      <c r="GU108" s="5"/>
      <c r="GV108" s="5"/>
      <c r="GW108" s="5"/>
      <c r="GX108" s="5"/>
      <c r="GY108" s="5"/>
      <c r="GZ108" s="5"/>
      <c r="HA108" s="5"/>
      <c r="HB108" s="5"/>
      <c r="HC108" s="5"/>
      <c r="HD108" s="5"/>
      <c r="HE108" s="5"/>
      <c r="HF108" s="5"/>
      <c r="HG108" s="5"/>
      <c r="HH108" s="5"/>
      <c r="HI108" s="5"/>
      <c r="HJ108" s="5"/>
      <c r="HK108" s="5"/>
      <c r="HL108" s="5"/>
      <c r="HM108" s="5"/>
      <c r="HN108" s="5"/>
      <c r="HO108" s="5"/>
      <c r="HP108" s="5"/>
      <c r="HQ108" s="5"/>
      <c r="HR108" s="5"/>
      <c r="HS108" s="5"/>
      <c r="HT108" s="5"/>
      <c r="HU108" s="5"/>
      <c r="HV108" s="5"/>
      <c r="HW108" s="5"/>
    </row>
    <row r="109" spans="1:23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c r="HT109" s="5"/>
      <c r="HU109" s="5"/>
      <c r="HV109" s="5"/>
      <c r="HW109" s="5"/>
    </row>
    <row r="110" spans="1:23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c r="HT110" s="5"/>
      <c r="HU110" s="5"/>
      <c r="HV110" s="5"/>
      <c r="HW110" s="5"/>
    </row>
    <row r="111" spans="1:23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c r="HT111" s="5"/>
      <c r="HU111" s="5"/>
      <c r="HV111" s="5"/>
      <c r="HW111" s="5"/>
    </row>
    <row r="112" spans="1:23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row>
    <row r="113" spans="1:23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c r="HT113" s="5"/>
      <c r="HU113" s="5"/>
      <c r="HV113" s="5"/>
      <c r="HW113" s="5"/>
    </row>
    <row r="114" spans="1:23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c r="HT114" s="5"/>
      <c r="HU114" s="5"/>
      <c r="HV114" s="5"/>
      <c r="HW114" s="5"/>
    </row>
    <row r="115" spans="1:23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c r="HT115" s="5"/>
      <c r="HU115" s="5"/>
      <c r="HV115" s="5"/>
      <c r="HW115" s="5"/>
    </row>
    <row r="116" spans="1:23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c r="HT116" s="5"/>
      <c r="HU116" s="5"/>
      <c r="HV116" s="5"/>
      <c r="HW116" s="5"/>
    </row>
    <row r="117" spans="1:23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c r="FZ117" s="5"/>
      <c r="GA117" s="5"/>
      <c r="GB117" s="5"/>
      <c r="GC117" s="5"/>
      <c r="GD117" s="5"/>
      <c r="GE117" s="5"/>
      <c r="GF117" s="5"/>
      <c r="GG117" s="5"/>
      <c r="GH117" s="5"/>
      <c r="GI117" s="5"/>
      <c r="GJ117" s="5"/>
      <c r="GK117" s="5"/>
      <c r="GL117" s="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c r="HT117" s="5"/>
      <c r="HU117" s="5"/>
      <c r="HV117" s="5"/>
      <c r="HW117" s="5"/>
    </row>
    <row r="118" spans="1:23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5"/>
      <c r="FS118" s="5"/>
      <c r="FT118" s="5"/>
      <c r="FU118" s="5"/>
      <c r="FV118" s="5"/>
      <c r="FW118" s="5"/>
      <c r="FX118" s="5"/>
      <c r="FY118" s="5"/>
      <c r="FZ118" s="5"/>
      <c r="GA118" s="5"/>
      <c r="GB118" s="5"/>
      <c r="GC118" s="5"/>
      <c r="GD118" s="5"/>
      <c r="GE118" s="5"/>
      <c r="GF118" s="5"/>
      <c r="GG118" s="5"/>
      <c r="GH118" s="5"/>
      <c r="GI118" s="5"/>
      <c r="GJ118" s="5"/>
      <c r="GK118" s="5"/>
      <c r="GL118" s="5"/>
      <c r="GM118" s="5"/>
      <c r="GN118" s="5"/>
      <c r="GO118" s="5"/>
      <c r="GP118" s="5"/>
      <c r="GQ118" s="5"/>
      <c r="GR118" s="5"/>
      <c r="GS118" s="5"/>
      <c r="GT118" s="5"/>
      <c r="GU118" s="5"/>
      <c r="GV118" s="5"/>
      <c r="GW118" s="5"/>
      <c r="GX118" s="5"/>
      <c r="GY118" s="5"/>
      <c r="GZ118" s="5"/>
      <c r="HA118" s="5"/>
      <c r="HB118" s="5"/>
      <c r="HC118" s="5"/>
      <c r="HD118" s="5"/>
      <c r="HE118" s="5"/>
      <c r="HF118" s="5"/>
      <c r="HG118" s="5"/>
      <c r="HH118" s="5"/>
      <c r="HI118" s="5"/>
      <c r="HJ118" s="5"/>
      <c r="HK118" s="5"/>
      <c r="HL118" s="5"/>
      <c r="HM118" s="5"/>
      <c r="HN118" s="5"/>
      <c r="HO118" s="5"/>
      <c r="HP118" s="5"/>
      <c r="HQ118" s="5"/>
      <c r="HR118" s="5"/>
      <c r="HS118" s="5"/>
      <c r="HT118" s="5"/>
      <c r="HU118" s="5"/>
      <c r="HV118" s="5"/>
      <c r="HW118" s="5"/>
    </row>
    <row r="119" spans="1:23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c r="FZ119" s="5"/>
      <c r="GA119" s="5"/>
      <c r="GB119" s="5"/>
      <c r="GC119" s="5"/>
      <c r="GD119" s="5"/>
      <c r="GE119" s="5"/>
      <c r="GF119" s="5"/>
      <c r="GG119" s="5"/>
      <c r="GH119" s="5"/>
      <c r="GI119" s="5"/>
      <c r="GJ119" s="5"/>
      <c r="GK119" s="5"/>
      <c r="GL119" s="5"/>
      <c r="GM119" s="5"/>
      <c r="GN119" s="5"/>
      <c r="GO119" s="5"/>
      <c r="GP119" s="5"/>
      <c r="GQ119" s="5"/>
      <c r="GR119" s="5"/>
      <c r="GS119" s="5"/>
      <c r="GT119" s="5"/>
      <c r="GU119" s="5"/>
      <c r="GV119" s="5"/>
      <c r="GW119" s="5"/>
      <c r="GX119" s="5"/>
      <c r="GY119" s="5"/>
      <c r="GZ119" s="5"/>
      <c r="HA119" s="5"/>
      <c r="HB119" s="5"/>
      <c r="HC119" s="5"/>
      <c r="HD119" s="5"/>
      <c r="HE119" s="5"/>
      <c r="HF119" s="5"/>
      <c r="HG119" s="5"/>
      <c r="HH119" s="5"/>
      <c r="HI119" s="5"/>
      <c r="HJ119" s="5"/>
      <c r="HK119" s="5"/>
      <c r="HL119" s="5"/>
      <c r="HM119" s="5"/>
      <c r="HN119" s="5"/>
      <c r="HO119" s="5"/>
      <c r="HP119" s="5"/>
      <c r="HQ119" s="5"/>
      <c r="HR119" s="5"/>
      <c r="HS119" s="5"/>
      <c r="HT119" s="5"/>
      <c r="HU119" s="5"/>
      <c r="HV119" s="5"/>
      <c r="HW119" s="5"/>
    </row>
    <row r="120" spans="1:23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c r="HT120" s="5"/>
      <c r="HU120" s="5"/>
      <c r="HV120" s="5"/>
      <c r="HW120" s="5"/>
    </row>
    <row r="121" spans="1:23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c r="HT121" s="5"/>
      <c r="HU121" s="5"/>
      <c r="HV121" s="5"/>
      <c r="HW121" s="5"/>
    </row>
    <row r="122" spans="1:23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c r="HT122" s="5"/>
      <c r="HU122" s="5"/>
      <c r="HV122" s="5"/>
      <c r="HW122" s="5"/>
    </row>
    <row r="123" spans="1:23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c r="HT123" s="5"/>
      <c r="HU123" s="5"/>
      <c r="HV123" s="5"/>
      <c r="HW123" s="5"/>
    </row>
    <row r="124" spans="1:23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c r="HT124" s="5"/>
      <c r="HU124" s="5"/>
      <c r="HV124" s="5"/>
      <c r="HW124" s="5"/>
    </row>
    <row r="125" spans="1:23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c r="FZ125" s="5"/>
      <c r="GA125" s="5"/>
      <c r="GB125" s="5"/>
      <c r="GC125" s="5"/>
      <c r="GD125" s="5"/>
      <c r="GE125" s="5"/>
      <c r="GF125" s="5"/>
      <c r="GG125" s="5"/>
      <c r="GH125" s="5"/>
      <c r="GI125" s="5"/>
      <c r="GJ125" s="5"/>
      <c r="GK125" s="5"/>
      <c r="GL125" s="5"/>
      <c r="GM125" s="5"/>
      <c r="GN125" s="5"/>
      <c r="GO125" s="5"/>
      <c r="GP125" s="5"/>
      <c r="GQ125" s="5"/>
      <c r="GR125" s="5"/>
      <c r="GS125" s="5"/>
      <c r="GT125" s="5"/>
      <c r="GU125" s="5"/>
      <c r="GV125" s="5"/>
      <c r="GW125" s="5"/>
      <c r="GX125" s="5"/>
      <c r="GY125" s="5"/>
      <c r="GZ125" s="5"/>
      <c r="HA125" s="5"/>
      <c r="HB125" s="5"/>
      <c r="HC125" s="5"/>
      <c r="HD125" s="5"/>
      <c r="HE125" s="5"/>
      <c r="HF125" s="5"/>
      <c r="HG125" s="5"/>
      <c r="HH125" s="5"/>
      <c r="HI125" s="5"/>
      <c r="HJ125" s="5"/>
      <c r="HK125" s="5"/>
      <c r="HL125" s="5"/>
      <c r="HM125" s="5"/>
      <c r="HN125" s="5"/>
      <c r="HO125" s="5"/>
      <c r="HP125" s="5"/>
      <c r="HQ125" s="5"/>
      <c r="HR125" s="5"/>
      <c r="HS125" s="5"/>
      <c r="HT125" s="5"/>
      <c r="HU125" s="5"/>
      <c r="HV125" s="5"/>
      <c r="HW125" s="5"/>
    </row>
    <row r="126" spans="1:23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c r="FG126" s="5"/>
      <c r="FH126" s="5"/>
      <c r="FI126" s="5"/>
      <c r="FJ126" s="5"/>
      <c r="FK126" s="5"/>
      <c r="FL126" s="5"/>
      <c r="FM126" s="5"/>
      <c r="FN126" s="5"/>
      <c r="FO126" s="5"/>
      <c r="FP126" s="5"/>
      <c r="FQ126" s="5"/>
      <c r="FR126" s="5"/>
      <c r="FS126" s="5"/>
      <c r="FT126" s="5"/>
      <c r="FU126" s="5"/>
      <c r="FV126" s="5"/>
      <c r="FW126" s="5"/>
      <c r="FX126" s="5"/>
      <c r="FY126" s="5"/>
      <c r="FZ126" s="5"/>
      <c r="GA126" s="5"/>
      <c r="GB126" s="5"/>
      <c r="GC126" s="5"/>
      <c r="GD126" s="5"/>
      <c r="GE126" s="5"/>
      <c r="GF126" s="5"/>
      <c r="GG126" s="5"/>
      <c r="GH126" s="5"/>
      <c r="GI126" s="5"/>
      <c r="GJ126" s="5"/>
      <c r="GK126" s="5"/>
      <c r="GL126" s="5"/>
      <c r="GM126" s="5"/>
      <c r="GN126" s="5"/>
      <c r="GO126" s="5"/>
      <c r="GP126" s="5"/>
      <c r="GQ126" s="5"/>
      <c r="GR126" s="5"/>
      <c r="GS126" s="5"/>
      <c r="GT126" s="5"/>
      <c r="GU126" s="5"/>
      <c r="GV126" s="5"/>
      <c r="GW126" s="5"/>
      <c r="GX126" s="5"/>
      <c r="GY126" s="5"/>
      <c r="GZ126" s="5"/>
      <c r="HA126" s="5"/>
      <c r="HB126" s="5"/>
      <c r="HC126" s="5"/>
      <c r="HD126" s="5"/>
      <c r="HE126" s="5"/>
      <c r="HF126" s="5"/>
      <c r="HG126" s="5"/>
      <c r="HH126" s="5"/>
      <c r="HI126" s="5"/>
      <c r="HJ126" s="5"/>
      <c r="HK126" s="5"/>
      <c r="HL126" s="5"/>
      <c r="HM126" s="5"/>
      <c r="HN126" s="5"/>
      <c r="HO126" s="5"/>
      <c r="HP126" s="5"/>
      <c r="HQ126" s="5"/>
      <c r="HR126" s="5"/>
      <c r="HS126" s="5"/>
      <c r="HT126" s="5"/>
      <c r="HU126" s="5"/>
      <c r="HV126" s="5"/>
      <c r="HW126" s="5"/>
    </row>
    <row r="127" spans="1:23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c r="FZ127" s="5"/>
      <c r="GA127" s="5"/>
      <c r="GB127" s="5"/>
      <c r="GC127" s="5"/>
      <c r="GD127" s="5"/>
      <c r="GE127" s="5"/>
      <c r="GF127" s="5"/>
      <c r="GG127" s="5"/>
      <c r="GH127" s="5"/>
      <c r="GI127" s="5"/>
      <c r="GJ127" s="5"/>
      <c r="GK127" s="5"/>
      <c r="GL127" s="5"/>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c r="HT127" s="5"/>
      <c r="HU127" s="5"/>
      <c r="HV127" s="5"/>
      <c r="HW127" s="5"/>
    </row>
    <row r="128" spans="1:23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5"/>
      <c r="FS128" s="5"/>
      <c r="FT128" s="5"/>
      <c r="FU128" s="5"/>
      <c r="FV128" s="5"/>
      <c r="FW128" s="5"/>
      <c r="FX128" s="5"/>
      <c r="FY128" s="5"/>
      <c r="FZ128" s="5"/>
      <c r="GA128" s="5"/>
      <c r="GB128" s="5"/>
      <c r="GC128" s="5"/>
      <c r="GD128" s="5"/>
      <c r="GE128" s="5"/>
      <c r="GF128" s="5"/>
      <c r="GG128" s="5"/>
      <c r="GH128" s="5"/>
      <c r="GI128" s="5"/>
      <c r="GJ128" s="5"/>
      <c r="GK128" s="5"/>
      <c r="GL128" s="5"/>
      <c r="GM128" s="5"/>
      <c r="GN128" s="5"/>
      <c r="GO128" s="5"/>
      <c r="GP128" s="5"/>
      <c r="GQ128" s="5"/>
      <c r="GR128" s="5"/>
      <c r="GS128" s="5"/>
      <c r="GT128" s="5"/>
      <c r="GU128" s="5"/>
      <c r="GV128" s="5"/>
      <c r="GW128" s="5"/>
      <c r="GX128" s="5"/>
      <c r="GY128" s="5"/>
      <c r="GZ128" s="5"/>
      <c r="HA128" s="5"/>
      <c r="HB128" s="5"/>
      <c r="HC128" s="5"/>
      <c r="HD128" s="5"/>
      <c r="HE128" s="5"/>
      <c r="HF128" s="5"/>
      <c r="HG128" s="5"/>
      <c r="HH128" s="5"/>
      <c r="HI128" s="5"/>
      <c r="HJ128" s="5"/>
      <c r="HK128" s="5"/>
      <c r="HL128" s="5"/>
      <c r="HM128" s="5"/>
      <c r="HN128" s="5"/>
      <c r="HO128" s="5"/>
      <c r="HP128" s="5"/>
      <c r="HQ128" s="5"/>
      <c r="HR128" s="5"/>
      <c r="HS128" s="5"/>
      <c r="HT128" s="5"/>
      <c r="HU128" s="5"/>
      <c r="HV128" s="5"/>
      <c r="HW128" s="5"/>
    </row>
    <row r="129" spans="1:23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c r="FG129" s="5"/>
      <c r="FH129" s="5"/>
      <c r="FI129" s="5"/>
      <c r="FJ129" s="5"/>
      <c r="FK129" s="5"/>
      <c r="FL129" s="5"/>
      <c r="FM129" s="5"/>
      <c r="FN129" s="5"/>
      <c r="FO129" s="5"/>
      <c r="FP129" s="5"/>
      <c r="FQ129" s="5"/>
      <c r="FR129" s="5"/>
      <c r="FS129" s="5"/>
      <c r="FT129" s="5"/>
      <c r="FU129" s="5"/>
      <c r="FV129" s="5"/>
      <c r="FW129" s="5"/>
      <c r="FX129" s="5"/>
      <c r="FY129" s="5"/>
      <c r="FZ129" s="5"/>
      <c r="GA129" s="5"/>
      <c r="GB129" s="5"/>
      <c r="GC129" s="5"/>
      <c r="GD129" s="5"/>
      <c r="GE129" s="5"/>
      <c r="GF129" s="5"/>
      <c r="GG129" s="5"/>
      <c r="GH129" s="5"/>
      <c r="GI129" s="5"/>
      <c r="GJ129" s="5"/>
      <c r="GK129" s="5"/>
      <c r="GL129" s="5"/>
      <c r="GM129" s="5"/>
      <c r="GN129" s="5"/>
      <c r="GO129" s="5"/>
      <c r="GP129" s="5"/>
      <c r="GQ129" s="5"/>
      <c r="GR129" s="5"/>
      <c r="GS129" s="5"/>
      <c r="GT129" s="5"/>
      <c r="GU129" s="5"/>
      <c r="GV129" s="5"/>
      <c r="GW129" s="5"/>
      <c r="GX129" s="5"/>
      <c r="GY129" s="5"/>
      <c r="GZ129" s="5"/>
      <c r="HA129" s="5"/>
      <c r="HB129" s="5"/>
      <c r="HC129" s="5"/>
      <c r="HD129" s="5"/>
      <c r="HE129" s="5"/>
      <c r="HF129" s="5"/>
      <c r="HG129" s="5"/>
      <c r="HH129" s="5"/>
      <c r="HI129" s="5"/>
      <c r="HJ129" s="5"/>
      <c r="HK129" s="5"/>
      <c r="HL129" s="5"/>
      <c r="HM129" s="5"/>
      <c r="HN129" s="5"/>
      <c r="HO129" s="5"/>
      <c r="HP129" s="5"/>
      <c r="HQ129" s="5"/>
      <c r="HR129" s="5"/>
      <c r="HS129" s="5"/>
      <c r="HT129" s="5"/>
      <c r="HU129" s="5"/>
      <c r="HV129" s="5"/>
      <c r="HW129" s="5"/>
    </row>
    <row r="130" spans="1:23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c r="FZ130" s="5"/>
      <c r="GA130" s="5"/>
      <c r="GB130" s="5"/>
      <c r="GC130" s="5"/>
      <c r="GD130" s="5"/>
      <c r="GE130" s="5"/>
      <c r="GF130" s="5"/>
      <c r="GG130" s="5"/>
      <c r="GH130" s="5"/>
      <c r="GI130" s="5"/>
      <c r="GJ130" s="5"/>
      <c r="GK130" s="5"/>
      <c r="GL130" s="5"/>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c r="HT130" s="5"/>
      <c r="HU130" s="5"/>
      <c r="HV130" s="5"/>
      <c r="HW130" s="5"/>
    </row>
    <row r="131" spans="1:23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c r="FX131" s="5"/>
      <c r="FY131" s="5"/>
      <c r="FZ131" s="5"/>
      <c r="GA131" s="5"/>
      <c r="GB131" s="5"/>
      <c r="GC131" s="5"/>
      <c r="GD131" s="5"/>
      <c r="GE131" s="5"/>
      <c r="GF131" s="5"/>
      <c r="GG131" s="5"/>
      <c r="GH131" s="5"/>
      <c r="GI131" s="5"/>
      <c r="GJ131" s="5"/>
      <c r="GK131" s="5"/>
      <c r="GL131" s="5"/>
      <c r="GM131" s="5"/>
      <c r="GN131" s="5"/>
      <c r="GO131" s="5"/>
      <c r="GP131" s="5"/>
      <c r="GQ131" s="5"/>
      <c r="GR131" s="5"/>
      <c r="GS131" s="5"/>
      <c r="GT131" s="5"/>
      <c r="GU131" s="5"/>
      <c r="GV131" s="5"/>
      <c r="GW131" s="5"/>
      <c r="GX131" s="5"/>
      <c r="GY131" s="5"/>
      <c r="GZ131" s="5"/>
      <c r="HA131" s="5"/>
      <c r="HB131" s="5"/>
      <c r="HC131" s="5"/>
      <c r="HD131" s="5"/>
      <c r="HE131" s="5"/>
      <c r="HF131" s="5"/>
      <c r="HG131" s="5"/>
      <c r="HH131" s="5"/>
      <c r="HI131" s="5"/>
      <c r="HJ131" s="5"/>
      <c r="HK131" s="5"/>
      <c r="HL131" s="5"/>
      <c r="HM131" s="5"/>
      <c r="HN131" s="5"/>
      <c r="HO131" s="5"/>
      <c r="HP131" s="5"/>
      <c r="HQ131" s="5"/>
      <c r="HR131" s="5"/>
      <c r="HS131" s="5"/>
      <c r="HT131" s="5"/>
      <c r="HU131" s="5"/>
      <c r="HV131" s="5"/>
      <c r="HW131" s="5"/>
    </row>
    <row r="132" spans="1:23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5"/>
      <c r="FS132" s="5"/>
      <c r="FT132" s="5"/>
      <c r="FU132" s="5"/>
      <c r="FV132" s="5"/>
      <c r="FW132" s="5"/>
      <c r="FX132" s="5"/>
      <c r="FY132" s="5"/>
      <c r="FZ132" s="5"/>
      <c r="GA132" s="5"/>
      <c r="GB132" s="5"/>
      <c r="GC132" s="5"/>
      <c r="GD132" s="5"/>
      <c r="GE132" s="5"/>
      <c r="GF132" s="5"/>
      <c r="GG132" s="5"/>
      <c r="GH132" s="5"/>
      <c r="GI132" s="5"/>
      <c r="GJ132" s="5"/>
      <c r="GK132" s="5"/>
      <c r="GL132" s="5"/>
      <c r="GM132" s="5"/>
      <c r="GN132" s="5"/>
      <c r="GO132" s="5"/>
      <c r="GP132" s="5"/>
      <c r="GQ132" s="5"/>
      <c r="GR132" s="5"/>
      <c r="GS132" s="5"/>
      <c r="GT132" s="5"/>
      <c r="GU132" s="5"/>
      <c r="GV132" s="5"/>
      <c r="GW132" s="5"/>
      <c r="GX132" s="5"/>
      <c r="GY132" s="5"/>
      <c r="GZ132" s="5"/>
      <c r="HA132" s="5"/>
      <c r="HB132" s="5"/>
      <c r="HC132" s="5"/>
      <c r="HD132" s="5"/>
      <c r="HE132" s="5"/>
      <c r="HF132" s="5"/>
      <c r="HG132" s="5"/>
      <c r="HH132" s="5"/>
      <c r="HI132" s="5"/>
      <c r="HJ132" s="5"/>
      <c r="HK132" s="5"/>
      <c r="HL132" s="5"/>
      <c r="HM132" s="5"/>
      <c r="HN132" s="5"/>
      <c r="HO132" s="5"/>
      <c r="HP132" s="5"/>
      <c r="HQ132" s="5"/>
      <c r="HR132" s="5"/>
      <c r="HS132" s="5"/>
      <c r="HT132" s="5"/>
      <c r="HU132" s="5"/>
      <c r="HV132" s="5"/>
      <c r="HW132" s="5"/>
    </row>
    <row r="133" spans="1:23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c r="FP133" s="5"/>
      <c r="FQ133" s="5"/>
      <c r="FR133" s="5"/>
      <c r="FS133" s="5"/>
      <c r="FT133" s="5"/>
      <c r="FU133" s="5"/>
      <c r="FV133" s="5"/>
      <c r="FW133" s="5"/>
      <c r="FX133" s="5"/>
      <c r="FY133" s="5"/>
      <c r="FZ133" s="5"/>
      <c r="GA133" s="5"/>
      <c r="GB133" s="5"/>
      <c r="GC133" s="5"/>
      <c r="GD133" s="5"/>
      <c r="GE133" s="5"/>
      <c r="GF133" s="5"/>
      <c r="GG133" s="5"/>
      <c r="GH133" s="5"/>
      <c r="GI133" s="5"/>
      <c r="GJ133" s="5"/>
      <c r="GK133" s="5"/>
      <c r="GL133" s="5"/>
      <c r="GM133" s="5"/>
      <c r="GN133" s="5"/>
      <c r="GO133" s="5"/>
      <c r="GP133" s="5"/>
      <c r="GQ133" s="5"/>
      <c r="GR133" s="5"/>
      <c r="GS133" s="5"/>
      <c r="GT133" s="5"/>
      <c r="GU133" s="5"/>
      <c r="GV133" s="5"/>
      <c r="GW133" s="5"/>
      <c r="GX133" s="5"/>
      <c r="GY133" s="5"/>
      <c r="GZ133" s="5"/>
      <c r="HA133" s="5"/>
      <c r="HB133" s="5"/>
      <c r="HC133" s="5"/>
      <c r="HD133" s="5"/>
      <c r="HE133" s="5"/>
      <c r="HF133" s="5"/>
      <c r="HG133" s="5"/>
      <c r="HH133" s="5"/>
      <c r="HI133" s="5"/>
      <c r="HJ133" s="5"/>
      <c r="HK133" s="5"/>
      <c r="HL133" s="5"/>
      <c r="HM133" s="5"/>
      <c r="HN133" s="5"/>
      <c r="HO133" s="5"/>
      <c r="HP133" s="5"/>
      <c r="HQ133" s="5"/>
      <c r="HR133" s="5"/>
      <c r="HS133" s="5"/>
      <c r="HT133" s="5"/>
      <c r="HU133" s="5"/>
      <c r="HV133" s="5"/>
      <c r="HW133" s="5"/>
    </row>
    <row r="134" spans="1:23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c r="FG134" s="5"/>
      <c r="FH134" s="5"/>
      <c r="FI134" s="5"/>
      <c r="FJ134" s="5"/>
      <c r="FK134" s="5"/>
      <c r="FL134" s="5"/>
      <c r="FM134" s="5"/>
      <c r="FN134" s="5"/>
      <c r="FO134" s="5"/>
      <c r="FP134" s="5"/>
      <c r="FQ134" s="5"/>
      <c r="FR134" s="5"/>
      <c r="FS134" s="5"/>
      <c r="FT134" s="5"/>
      <c r="FU134" s="5"/>
      <c r="FV134" s="5"/>
      <c r="FW134" s="5"/>
      <c r="FX134" s="5"/>
      <c r="FY134" s="5"/>
      <c r="FZ134" s="5"/>
      <c r="GA134" s="5"/>
      <c r="GB134" s="5"/>
      <c r="GC134" s="5"/>
      <c r="GD134" s="5"/>
      <c r="GE134" s="5"/>
      <c r="GF134" s="5"/>
      <c r="GG134" s="5"/>
      <c r="GH134" s="5"/>
      <c r="GI134" s="5"/>
      <c r="GJ134" s="5"/>
      <c r="GK134" s="5"/>
      <c r="GL134" s="5"/>
      <c r="GM134" s="5"/>
      <c r="GN134" s="5"/>
      <c r="GO134" s="5"/>
      <c r="GP134" s="5"/>
      <c r="GQ134" s="5"/>
      <c r="GR134" s="5"/>
      <c r="GS134" s="5"/>
      <c r="GT134" s="5"/>
      <c r="GU134" s="5"/>
      <c r="GV134" s="5"/>
      <c r="GW134" s="5"/>
      <c r="GX134" s="5"/>
      <c r="GY134" s="5"/>
      <c r="GZ134" s="5"/>
      <c r="HA134" s="5"/>
      <c r="HB134" s="5"/>
      <c r="HC134" s="5"/>
      <c r="HD134" s="5"/>
      <c r="HE134" s="5"/>
      <c r="HF134" s="5"/>
      <c r="HG134" s="5"/>
      <c r="HH134" s="5"/>
      <c r="HI134" s="5"/>
      <c r="HJ134" s="5"/>
      <c r="HK134" s="5"/>
      <c r="HL134" s="5"/>
      <c r="HM134" s="5"/>
      <c r="HN134" s="5"/>
      <c r="HO134" s="5"/>
      <c r="HP134" s="5"/>
      <c r="HQ134" s="5"/>
      <c r="HR134" s="5"/>
      <c r="HS134" s="5"/>
      <c r="HT134" s="5"/>
      <c r="HU134" s="5"/>
      <c r="HV134" s="5"/>
      <c r="HW134" s="5"/>
    </row>
    <row r="135" spans="1:23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c r="DT135" s="5"/>
      <c r="DU135" s="5"/>
      <c r="DV135" s="5"/>
      <c r="DW135" s="5"/>
      <c r="DX135" s="5"/>
      <c r="DY135" s="5"/>
      <c r="DZ135" s="5"/>
      <c r="EA135" s="5"/>
      <c r="EB135" s="5"/>
      <c r="EC135" s="5"/>
      <c r="ED135" s="5"/>
      <c r="EE135" s="5"/>
      <c r="EF135" s="5"/>
      <c r="EG135" s="5"/>
      <c r="EH135" s="5"/>
      <c r="EI135" s="5"/>
      <c r="EJ135" s="5"/>
      <c r="EK135" s="5"/>
      <c r="EL135" s="5"/>
      <c r="EM135" s="5"/>
      <c r="EN135" s="5"/>
      <c r="EO135" s="5"/>
      <c r="EP135" s="5"/>
      <c r="EQ135" s="5"/>
      <c r="ER135" s="5"/>
      <c r="ES135" s="5"/>
      <c r="ET135" s="5"/>
      <c r="EU135" s="5"/>
      <c r="EV135" s="5"/>
      <c r="EW135" s="5"/>
      <c r="EX135" s="5"/>
      <c r="EY135" s="5"/>
      <c r="EZ135" s="5"/>
      <c r="FA135" s="5"/>
      <c r="FB135" s="5"/>
      <c r="FC135" s="5"/>
      <c r="FD135" s="5"/>
      <c r="FE135" s="5"/>
      <c r="FF135" s="5"/>
      <c r="FG135" s="5"/>
      <c r="FH135" s="5"/>
      <c r="FI135" s="5"/>
      <c r="FJ135" s="5"/>
      <c r="FK135" s="5"/>
      <c r="FL135" s="5"/>
      <c r="FM135" s="5"/>
      <c r="FN135" s="5"/>
      <c r="FO135" s="5"/>
      <c r="FP135" s="5"/>
      <c r="FQ135" s="5"/>
      <c r="FR135" s="5"/>
      <c r="FS135" s="5"/>
      <c r="FT135" s="5"/>
      <c r="FU135" s="5"/>
      <c r="FV135" s="5"/>
      <c r="FW135" s="5"/>
      <c r="FX135" s="5"/>
      <c r="FY135" s="5"/>
      <c r="FZ135" s="5"/>
      <c r="GA135" s="5"/>
      <c r="GB135" s="5"/>
      <c r="GC135" s="5"/>
      <c r="GD135" s="5"/>
      <c r="GE135" s="5"/>
      <c r="GF135" s="5"/>
      <c r="GG135" s="5"/>
      <c r="GH135" s="5"/>
      <c r="GI135" s="5"/>
      <c r="GJ135" s="5"/>
      <c r="GK135" s="5"/>
      <c r="GL135" s="5"/>
      <c r="GM135" s="5"/>
      <c r="GN135" s="5"/>
      <c r="GO135" s="5"/>
      <c r="GP135" s="5"/>
      <c r="GQ135" s="5"/>
      <c r="GR135" s="5"/>
      <c r="GS135" s="5"/>
      <c r="GT135" s="5"/>
      <c r="GU135" s="5"/>
      <c r="GV135" s="5"/>
      <c r="GW135" s="5"/>
      <c r="GX135" s="5"/>
      <c r="GY135" s="5"/>
      <c r="GZ135" s="5"/>
      <c r="HA135" s="5"/>
      <c r="HB135" s="5"/>
      <c r="HC135" s="5"/>
      <c r="HD135" s="5"/>
      <c r="HE135" s="5"/>
      <c r="HF135" s="5"/>
      <c r="HG135" s="5"/>
      <c r="HH135" s="5"/>
      <c r="HI135" s="5"/>
      <c r="HJ135" s="5"/>
      <c r="HK135" s="5"/>
      <c r="HL135" s="5"/>
      <c r="HM135" s="5"/>
      <c r="HN135" s="5"/>
      <c r="HO135" s="5"/>
      <c r="HP135" s="5"/>
      <c r="HQ135" s="5"/>
      <c r="HR135" s="5"/>
      <c r="HS135" s="5"/>
      <c r="HT135" s="5"/>
      <c r="HU135" s="5"/>
      <c r="HV135" s="5"/>
      <c r="HW135" s="5"/>
    </row>
    <row r="136" spans="1:23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s="5"/>
      <c r="FG136" s="5"/>
      <c r="FH136" s="5"/>
      <c r="FI136" s="5"/>
      <c r="FJ136" s="5"/>
      <c r="FK136" s="5"/>
      <c r="FL136" s="5"/>
      <c r="FM136" s="5"/>
      <c r="FN136" s="5"/>
      <c r="FO136" s="5"/>
      <c r="FP136" s="5"/>
      <c r="FQ136" s="5"/>
      <c r="FR136" s="5"/>
      <c r="FS136" s="5"/>
      <c r="FT136" s="5"/>
      <c r="FU136" s="5"/>
      <c r="FV136" s="5"/>
      <c r="FW136" s="5"/>
      <c r="FX136" s="5"/>
      <c r="FY136" s="5"/>
      <c r="FZ136" s="5"/>
      <c r="GA136" s="5"/>
      <c r="GB136" s="5"/>
      <c r="GC136" s="5"/>
      <c r="GD136" s="5"/>
      <c r="GE136" s="5"/>
      <c r="GF136" s="5"/>
      <c r="GG136" s="5"/>
      <c r="GH136" s="5"/>
      <c r="GI136" s="5"/>
      <c r="GJ136" s="5"/>
      <c r="GK136" s="5"/>
      <c r="GL136" s="5"/>
      <c r="GM136" s="5"/>
      <c r="GN136" s="5"/>
      <c r="GO136" s="5"/>
      <c r="GP136" s="5"/>
      <c r="GQ136" s="5"/>
      <c r="GR136" s="5"/>
      <c r="GS136" s="5"/>
      <c r="GT136" s="5"/>
      <c r="GU136" s="5"/>
      <c r="GV136" s="5"/>
      <c r="GW136" s="5"/>
      <c r="GX136" s="5"/>
      <c r="GY136" s="5"/>
      <c r="GZ136" s="5"/>
      <c r="HA136" s="5"/>
      <c r="HB136" s="5"/>
      <c r="HC136" s="5"/>
      <c r="HD136" s="5"/>
      <c r="HE136" s="5"/>
      <c r="HF136" s="5"/>
      <c r="HG136" s="5"/>
      <c r="HH136" s="5"/>
      <c r="HI136" s="5"/>
      <c r="HJ136" s="5"/>
      <c r="HK136" s="5"/>
      <c r="HL136" s="5"/>
      <c r="HM136" s="5"/>
      <c r="HN136" s="5"/>
      <c r="HO136" s="5"/>
      <c r="HP136" s="5"/>
      <c r="HQ136" s="5"/>
      <c r="HR136" s="5"/>
      <c r="HS136" s="5"/>
      <c r="HT136" s="5"/>
      <c r="HU136" s="5"/>
      <c r="HV136" s="5"/>
      <c r="HW136" s="5"/>
    </row>
    <row r="137" spans="1:23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c r="DT137" s="5"/>
      <c r="DU137" s="5"/>
      <c r="DV137" s="5"/>
      <c r="DW137" s="5"/>
      <c r="DX137" s="5"/>
      <c r="DY137" s="5"/>
      <c r="DZ137" s="5"/>
      <c r="EA137" s="5"/>
      <c r="EB137" s="5"/>
      <c r="EC137" s="5"/>
      <c r="ED137" s="5"/>
      <c r="EE137" s="5"/>
      <c r="EF137" s="5"/>
      <c r="EG137" s="5"/>
      <c r="EH137" s="5"/>
      <c r="EI137" s="5"/>
      <c r="EJ137" s="5"/>
      <c r="EK137" s="5"/>
      <c r="EL137" s="5"/>
      <c r="EM137" s="5"/>
      <c r="EN137" s="5"/>
      <c r="EO137" s="5"/>
      <c r="EP137" s="5"/>
      <c r="EQ137" s="5"/>
      <c r="ER137" s="5"/>
      <c r="ES137" s="5"/>
      <c r="ET137" s="5"/>
      <c r="EU137" s="5"/>
      <c r="EV137" s="5"/>
      <c r="EW137" s="5"/>
      <c r="EX137" s="5"/>
      <c r="EY137" s="5"/>
      <c r="EZ137" s="5"/>
      <c r="FA137" s="5"/>
      <c r="FB137" s="5"/>
      <c r="FC137" s="5"/>
      <c r="FD137" s="5"/>
      <c r="FE137" s="5"/>
      <c r="FF137" s="5"/>
      <c r="FG137" s="5"/>
      <c r="FH137" s="5"/>
      <c r="FI137" s="5"/>
      <c r="FJ137" s="5"/>
      <c r="FK137" s="5"/>
      <c r="FL137" s="5"/>
      <c r="FM137" s="5"/>
      <c r="FN137" s="5"/>
      <c r="FO137" s="5"/>
      <c r="FP137" s="5"/>
      <c r="FQ137" s="5"/>
      <c r="FR137" s="5"/>
      <c r="FS137" s="5"/>
      <c r="FT137" s="5"/>
      <c r="FU137" s="5"/>
      <c r="FV137" s="5"/>
      <c r="FW137" s="5"/>
      <c r="FX137" s="5"/>
      <c r="FY137" s="5"/>
      <c r="FZ137" s="5"/>
      <c r="GA137" s="5"/>
      <c r="GB137" s="5"/>
      <c r="GC137" s="5"/>
      <c r="GD137" s="5"/>
      <c r="GE137" s="5"/>
      <c r="GF137" s="5"/>
      <c r="GG137" s="5"/>
      <c r="GH137" s="5"/>
      <c r="GI137" s="5"/>
      <c r="GJ137" s="5"/>
      <c r="GK137" s="5"/>
      <c r="GL137" s="5"/>
      <c r="GM137" s="5"/>
      <c r="GN137" s="5"/>
      <c r="GO137" s="5"/>
      <c r="GP137" s="5"/>
      <c r="GQ137" s="5"/>
      <c r="GR137" s="5"/>
      <c r="GS137" s="5"/>
      <c r="GT137" s="5"/>
      <c r="GU137" s="5"/>
      <c r="GV137" s="5"/>
      <c r="GW137" s="5"/>
      <c r="GX137" s="5"/>
      <c r="GY137" s="5"/>
      <c r="GZ137" s="5"/>
      <c r="HA137" s="5"/>
      <c r="HB137" s="5"/>
      <c r="HC137" s="5"/>
      <c r="HD137" s="5"/>
      <c r="HE137" s="5"/>
      <c r="HF137" s="5"/>
      <c r="HG137" s="5"/>
      <c r="HH137" s="5"/>
      <c r="HI137" s="5"/>
      <c r="HJ137" s="5"/>
      <c r="HK137" s="5"/>
      <c r="HL137" s="5"/>
      <c r="HM137" s="5"/>
      <c r="HN137" s="5"/>
      <c r="HO137" s="5"/>
      <c r="HP137" s="5"/>
      <c r="HQ137" s="5"/>
      <c r="HR137" s="5"/>
      <c r="HS137" s="5"/>
      <c r="HT137" s="5"/>
      <c r="HU137" s="5"/>
      <c r="HV137" s="5"/>
      <c r="HW137" s="5"/>
    </row>
    <row r="138" spans="1:23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5"/>
      <c r="EV138" s="5"/>
      <c r="EW138" s="5"/>
      <c r="EX138" s="5"/>
      <c r="EY138" s="5"/>
      <c r="EZ138" s="5"/>
      <c r="FA138" s="5"/>
      <c r="FB138" s="5"/>
      <c r="FC138" s="5"/>
      <c r="FD138" s="5"/>
      <c r="FE138" s="5"/>
      <c r="FF138" s="5"/>
      <c r="FG138" s="5"/>
      <c r="FH138" s="5"/>
      <c r="FI138" s="5"/>
      <c r="FJ138" s="5"/>
      <c r="FK138" s="5"/>
      <c r="FL138" s="5"/>
      <c r="FM138" s="5"/>
      <c r="FN138" s="5"/>
      <c r="FO138" s="5"/>
      <c r="FP138" s="5"/>
      <c r="FQ138" s="5"/>
      <c r="FR138" s="5"/>
      <c r="FS138" s="5"/>
      <c r="FT138" s="5"/>
      <c r="FU138" s="5"/>
      <c r="FV138" s="5"/>
      <c r="FW138" s="5"/>
      <c r="FX138" s="5"/>
      <c r="FY138" s="5"/>
      <c r="FZ138" s="5"/>
      <c r="GA138" s="5"/>
      <c r="GB138" s="5"/>
      <c r="GC138" s="5"/>
      <c r="GD138" s="5"/>
      <c r="GE138" s="5"/>
      <c r="GF138" s="5"/>
      <c r="GG138" s="5"/>
      <c r="GH138" s="5"/>
      <c r="GI138" s="5"/>
      <c r="GJ138" s="5"/>
      <c r="GK138" s="5"/>
      <c r="GL138" s="5"/>
      <c r="GM138" s="5"/>
      <c r="GN138" s="5"/>
      <c r="GO138" s="5"/>
      <c r="GP138" s="5"/>
      <c r="GQ138" s="5"/>
      <c r="GR138" s="5"/>
      <c r="GS138" s="5"/>
      <c r="GT138" s="5"/>
      <c r="GU138" s="5"/>
      <c r="GV138" s="5"/>
      <c r="GW138" s="5"/>
      <c r="GX138" s="5"/>
      <c r="GY138" s="5"/>
      <c r="GZ138" s="5"/>
      <c r="HA138" s="5"/>
      <c r="HB138" s="5"/>
      <c r="HC138" s="5"/>
      <c r="HD138" s="5"/>
      <c r="HE138" s="5"/>
      <c r="HF138" s="5"/>
      <c r="HG138" s="5"/>
      <c r="HH138" s="5"/>
      <c r="HI138" s="5"/>
      <c r="HJ138" s="5"/>
      <c r="HK138" s="5"/>
      <c r="HL138" s="5"/>
      <c r="HM138" s="5"/>
      <c r="HN138" s="5"/>
      <c r="HO138" s="5"/>
      <c r="HP138" s="5"/>
      <c r="HQ138" s="5"/>
      <c r="HR138" s="5"/>
      <c r="HS138" s="5"/>
      <c r="HT138" s="5"/>
      <c r="HU138" s="5"/>
      <c r="HV138" s="5"/>
      <c r="HW138" s="5"/>
    </row>
    <row r="139" spans="1:23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c r="FG139" s="5"/>
      <c r="FH139" s="5"/>
      <c r="FI139" s="5"/>
      <c r="FJ139" s="5"/>
      <c r="FK139" s="5"/>
      <c r="FL139" s="5"/>
      <c r="FM139" s="5"/>
      <c r="FN139" s="5"/>
      <c r="FO139" s="5"/>
      <c r="FP139" s="5"/>
      <c r="FQ139" s="5"/>
      <c r="FR139" s="5"/>
      <c r="FS139" s="5"/>
      <c r="FT139" s="5"/>
      <c r="FU139" s="5"/>
      <c r="FV139" s="5"/>
      <c r="FW139" s="5"/>
      <c r="FX139" s="5"/>
      <c r="FY139" s="5"/>
      <c r="FZ139" s="5"/>
      <c r="GA139" s="5"/>
      <c r="GB139" s="5"/>
      <c r="GC139" s="5"/>
      <c r="GD139" s="5"/>
      <c r="GE139" s="5"/>
      <c r="GF139" s="5"/>
      <c r="GG139" s="5"/>
      <c r="GH139" s="5"/>
      <c r="GI139" s="5"/>
      <c r="GJ139" s="5"/>
      <c r="GK139" s="5"/>
      <c r="GL139" s="5"/>
      <c r="GM139" s="5"/>
      <c r="GN139" s="5"/>
      <c r="GO139" s="5"/>
      <c r="GP139" s="5"/>
      <c r="GQ139" s="5"/>
      <c r="GR139" s="5"/>
      <c r="GS139" s="5"/>
      <c r="GT139" s="5"/>
      <c r="GU139" s="5"/>
      <c r="GV139" s="5"/>
      <c r="GW139" s="5"/>
      <c r="GX139" s="5"/>
      <c r="GY139" s="5"/>
      <c r="GZ139" s="5"/>
      <c r="HA139" s="5"/>
      <c r="HB139" s="5"/>
      <c r="HC139" s="5"/>
      <c r="HD139" s="5"/>
      <c r="HE139" s="5"/>
      <c r="HF139" s="5"/>
      <c r="HG139" s="5"/>
      <c r="HH139" s="5"/>
      <c r="HI139" s="5"/>
      <c r="HJ139" s="5"/>
      <c r="HK139" s="5"/>
      <c r="HL139" s="5"/>
      <c r="HM139" s="5"/>
      <c r="HN139" s="5"/>
      <c r="HO139" s="5"/>
      <c r="HP139" s="5"/>
      <c r="HQ139" s="5"/>
      <c r="HR139" s="5"/>
      <c r="HS139" s="5"/>
      <c r="HT139" s="5"/>
      <c r="HU139" s="5"/>
      <c r="HV139" s="5"/>
      <c r="HW139" s="5"/>
    </row>
    <row r="140" spans="1:23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s="5"/>
      <c r="FG140" s="5"/>
      <c r="FH140" s="5"/>
      <c r="FI140" s="5"/>
      <c r="FJ140" s="5"/>
      <c r="FK140" s="5"/>
      <c r="FL140" s="5"/>
      <c r="FM140" s="5"/>
      <c r="FN140" s="5"/>
      <c r="FO140" s="5"/>
      <c r="FP140" s="5"/>
      <c r="FQ140" s="5"/>
      <c r="FR140" s="5"/>
      <c r="FS140" s="5"/>
      <c r="FT140" s="5"/>
      <c r="FU140" s="5"/>
      <c r="FV140" s="5"/>
      <c r="FW140" s="5"/>
      <c r="FX140" s="5"/>
      <c r="FY140" s="5"/>
      <c r="FZ140" s="5"/>
      <c r="GA140" s="5"/>
      <c r="GB140" s="5"/>
      <c r="GC140" s="5"/>
      <c r="GD140" s="5"/>
      <c r="GE140" s="5"/>
      <c r="GF140" s="5"/>
      <c r="GG140" s="5"/>
      <c r="GH140" s="5"/>
      <c r="GI140" s="5"/>
      <c r="GJ140" s="5"/>
      <c r="GK140" s="5"/>
      <c r="GL140" s="5"/>
      <c r="GM140" s="5"/>
      <c r="GN140" s="5"/>
      <c r="GO140" s="5"/>
      <c r="GP140" s="5"/>
      <c r="GQ140" s="5"/>
      <c r="GR140" s="5"/>
      <c r="GS140" s="5"/>
      <c r="GT140" s="5"/>
      <c r="GU140" s="5"/>
      <c r="GV140" s="5"/>
      <c r="GW140" s="5"/>
      <c r="GX140" s="5"/>
      <c r="GY140" s="5"/>
      <c r="GZ140" s="5"/>
      <c r="HA140" s="5"/>
      <c r="HB140" s="5"/>
      <c r="HC140" s="5"/>
      <c r="HD140" s="5"/>
      <c r="HE140" s="5"/>
      <c r="HF140" s="5"/>
      <c r="HG140" s="5"/>
      <c r="HH140" s="5"/>
      <c r="HI140" s="5"/>
      <c r="HJ140" s="5"/>
      <c r="HK140" s="5"/>
      <c r="HL140" s="5"/>
      <c r="HM140" s="5"/>
      <c r="HN140" s="5"/>
      <c r="HO140" s="5"/>
      <c r="HP140" s="5"/>
      <c r="HQ140" s="5"/>
      <c r="HR140" s="5"/>
      <c r="HS140" s="5"/>
      <c r="HT140" s="5"/>
      <c r="HU140" s="5"/>
      <c r="HV140" s="5"/>
      <c r="HW140" s="5"/>
    </row>
    <row r="141" spans="1:23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5"/>
      <c r="EO141" s="5"/>
      <c r="EP141" s="5"/>
      <c r="EQ141" s="5"/>
      <c r="ER141" s="5"/>
      <c r="ES141" s="5"/>
      <c r="ET141" s="5"/>
      <c r="EU141" s="5"/>
      <c r="EV141" s="5"/>
      <c r="EW141" s="5"/>
      <c r="EX141" s="5"/>
      <c r="EY141" s="5"/>
      <c r="EZ141" s="5"/>
      <c r="FA141" s="5"/>
      <c r="FB141" s="5"/>
      <c r="FC141" s="5"/>
      <c r="FD141" s="5"/>
      <c r="FE141" s="5"/>
      <c r="FF141" s="5"/>
      <c r="FG141" s="5"/>
      <c r="FH141" s="5"/>
      <c r="FI141" s="5"/>
      <c r="FJ141" s="5"/>
      <c r="FK141" s="5"/>
      <c r="FL141" s="5"/>
      <c r="FM141" s="5"/>
      <c r="FN141" s="5"/>
      <c r="FO141" s="5"/>
      <c r="FP141" s="5"/>
      <c r="FQ141" s="5"/>
      <c r="FR141" s="5"/>
      <c r="FS141" s="5"/>
      <c r="FT141" s="5"/>
      <c r="FU141" s="5"/>
      <c r="FV141" s="5"/>
      <c r="FW141" s="5"/>
      <c r="FX141" s="5"/>
      <c r="FY141" s="5"/>
      <c r="FZ141" s="5"/>
      <c r="GA141" s="5"/>
      <c r="GB141" s="5"/>
      <c r="GC141" s="5"/>
      <c r="GD141" s="5"/>
      <c r="GE141" s="5"/>
      <c r="GF141" s="5"/>
      <c r="GG141" s="5"/>
      <c r="GH141" s="5"/>
      <c r="GI141" s="5"/>
      <c r="GJ141" s="5"/>
      <c r="GK141" s="5"/>
      <c r="GL141" s="5"/>
      <c r="GM141" s="5"/>
      <c r="GN141" s="5"/>
      <c r="GO141" s="5"/>
      <c r="GP141" s="5"/>
      <c r="GQ141" s="5"/>
      <c r="GR141" s="5"/>
      <c r="GS141" s="5"/>
      <c r="GT141" s="5"/>
      <c r="GU141" s="5"/>
      <c r="GV141" s="5"/>
      <c r="GW141" s="5"/>
      <c r="GX141" s="5"/>
      <c r="GY141" s="5"/>
      <c r="GZ141" s="5"/>
      <c r="HA141" s="5"/>
      <c r="HB141" s="5"/>
      <c r="HC141" s="5"/>
      <c r="HD141" s="5"/>
      <c r="HE141" s="5"/>
      <c r="HF141" s="5"/>
      <c r="HG141" s="5"/>
      <c r="HH141" s="5"/>
      <c r="HI141" s="5"/>
      <c r="HJ141" s="5"/>
      <c r="HK141" s="5"/>
      <c r="HL141" s="5"/>
      <c r="HM141" s="5"/>
      <c r="HN141" s="5"/>
      <c r="HO141" s="5"/>
      <c r="HP141" s="5"/>
      <c r="HQ141" s="5"/>
      <c r="HR141" s="5"/>
      <c r="HS141" s="5"/>
      <c r="HT141" s="5"/>
      <c r="HU141" s="5"/>
      <c r="HV141" s="5"/>
      <c r="HW141" s="5"/>
    </row>
    <row r="142" spans="1:23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s="5"/>
      <c r="FG142" s="5"/>
      <c r="FH142" s="5"/>
      <c r="FI142" s="5"/>
      <c r="FJ142" s="5"/>
      <c r="FK142" s="5"/>
      <c r="FL142" s="5"/>
      <c r="FM142" s="5"/>
      <c r="FN142" s="5"/>
      <c r="FO142" s="5"/>
      <c r="FP142" s="5"/>
      <c r="FQ142" s="5"/>
      <c r="FR142" s="5"/>
      <c r="FS142" s="5"/>
      <c r="FT142" s="5"/>
      <c r="FU142" s="5"/>
      <c r="FV142" s="5"/>
      <c r="FW142" s="5"/>
      <c r="FX142" s="5"/>
      <c r="FY142" s="5"/>
      <c r="FZ142" s="5"/>
      <c r="GA142" s="5"/>
      <c r="GB142" s="5"/>
      <c r="GC142" s="5"/>
      <c r="GD142" s="5"/>
      <c r="GE142" s="5"/>
      <c r="GF142" s="5"/>
      <c r="GG142" s="5"/>
      <c r="GH142" s="5"/>
      <c r="GI142" s="5"/>
      <c r="GJ142" s="5"/>
      <c r="GK142" s="5"/>
      <c r="GL142" s="5"/>
      <c r="GM142" s="5"/>
      <c r="GN142" s="5"/>
      <c r="GO142" s="5"/>
      <c r="GP142" s="5"/>
      <c r="GQ142" s="5"/>
      <c r="GR142" s="5"/>
      <c r="GS142" s="5"/>
      <c r="GT142" s="5"/>
      <c r="GU142" s="5"/>
      <c r="GV142" s="5"/>
      <c r="GW142" s="5"/>
      <c r="GX142" s="5"/>
      <c r="GY142" s="5"/>
      <c r="GZ142" s="5"/>
      <c r="HA142" s="5"/>
      <c r="HB142" s="5"/>
      <c r="HC142" s="5"/>
      <c r="HD142" s="5"/>
      <c r="HE142" s="5"/>
      <c r="HF142" s="5"/>
      <c r="HG142" s="5"/>
      <c r="HH142" s="5"/>
      <c r="HI142" s="5"/>
      <c r="HJ142" s="5"/>
      <c r="HK142" s="5"/>
      <c r="HL142" s="5"/>
      <c r="HM142" s="5"/>
      <c r="HN142" s="5"/>
      <c r="HO142" s="5"/>
      <c r="HP142" s="5"/>
      <c r="HQ142" s="5"/>
      <c r="HR142" s="5"/>
      <c r="HS142" s="5"/>
      <c r="HT142" s="5"/>
      <c r="HU142" s="5"/>
      <c r="HV142" s="5"/>
      <c r="HW142" s="5"/>
    </row>
    <row r="143" spans="1:23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c r="ET143" s="5"/>
      <c r="EU143" s="5"/>
      <c r="EV143" s="5"/>
      <c r="EW143" s="5"/>
      <c r="EX143" s="5"/>
      <c r="EY143" s="5"/>
      <c r="EZ143" s="5"/>
      <c r="FA143" s="5"/>
      <c r="FB143" s="5"/>
      <c r="FC143" s="5"/>
      <c r="FD143" s="5"/>
      <c r="FE143" s="5"/>
      <c r="FF143" s="5"/>
      <c r="FG143" s="5"/>
      <c r="FH143" s="5"/>
      <c r="FI143" s="5"/>
      <c r="FJ143" s="5"/>
      <c r="FK143" s="5"/>
      <c r="FL143" s="5"/>
      <c r="FM143" s="5"/>
      <c r="FN143" s="5"/>
      <c r="FO143" s="5"/>
      <c r="FP143" s="5"/>
      <c r="FQ143" s="5"/>
      <c r="FR143" s="5"/>
      <c r="FS143" s="5"/>
      <c r="FT143" s="5"/>
      <c r="FU143" s="5"/>
      <c r="FV143" s="5"/>
      <c r="FW143" s="5"/>
      <c r="FX143" s="5"/>
      <c r="FY143" s="5"/>
      <c r="FZ143" s="5"/>
      <c r="GA143" s="5"/>
      <c r="GB143" s="5"/>
      <c r="GC143" s="5"/>
      <c r="GD143" s="5"/>
      <c r="GE143" s="5"/>
      <c r="GF143" s="5"/>
      <c r="GG143" s="5"/>
      <c r="GH143" s="5"/>
      <c r="GI143" s="5"/>
      <c r="GJ143" s="5"/>
      <c r="GK143" s="5"/>
      <c r="GL143" s="5"/>
      <c r="GM143" s="5"/>
      <c r="GN143" s="5"/>
      <c r="GO143" s="5"/>
      <c r="GP143" s="5"/>
      <c r="GQ143" s="5"/>
      <c r="GR143" s="5"/>
      <c r="GS143" s="5"/>
      <c r="GT143" s="5"/>
      <c r="GU143" s="5"/>
      <c r="GV143" s="5"/>
      <c r="GW143" s="5"/>
      <c r="GX143" s="5"/>
      <c r="GY143" s="5"/>
      <c r="GZ143" s="5"/>
      <c r="HA143" s="5"/>
      <c r="HB143" s="5"/>
      <c r="HC143" s="5"/>
      <c r="HD143" s="5"/>
      <c r="HE143" s="5"/>
      <c r="HF143" s="5"/>
      <c r="HG143" s="5"/>
      <c r="HH143" s="5"/>
      <c r="HI143" s="5"/>
      <c r="HJ143" s="5"/>
      <c r="HK143" s="5"/>
      <c r="HL143" s="5"/>
      <c r="HM143" s="5"/>
      <c r="HN143" s="5"/>
      <c r="HO143" s="5"/>
      <c r="HP143" s="5"/>
      <c r="HQ143" s="5"/>
      <c r="HR143" s="5"/>
      <c r="HS143" s="5"/>
      <c r="HT143" s="5"/>
      <c r="HU143" s="5"/>
      <c r="HV143" s="5"/>
      <c r="HW143" s="5"/>
    </row>
    <row r="144" spans="1:23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s="5"/>
      <c r="FG144" s="5"/>
      <c r="FH144" s="5"/>
      <c r="FI144" s="5"/>
      <c r="FJ144" s="5"/>
      <c r="FK144" s="5"/>
      <c r="FL144" s="5"/>
      <c r="FM144" s="5"/>
      <c r="FN144" s="5"/>
      <c r="FO144" s="5"/>
      <c r="FP144" s="5"/>
      <c r="FQ144" s="5"/>
      <c r="FR144" s="5"/>
      <c r="FS144" s="5"/>
      <c r="FT144" s="5"/>
      <c r="FU144" s="5"/>
      <c r="FV144" s="5"/>
      <c r="FW144" s="5"/>
      <c r="FX144" s="5"/>
      <c r="FY144" s="5"/>
      <c r="FZ144" s="5"/>
      <c r="GA144" s="5"/>
      <c r="GB144" s="5"/>
      <c r="GC144" s="5"/>
      <c r="GD144" s="5"/>
      <c r="GE144" s="5"/>
      <c r="GF144" s="5"/>
      <c r="GG144" s="5"/>
      <c r="GH144" s="5"/>
      <c r="GI144" s="5"/>
      <c r="GJ144" s="5"/>
      <c r="GK144" s="5"/>
      <c r="GL144" s="5"/>
      <c r="GM144" s="5"/>
      <c r="GN144" s="5"/>
      <c r="GO144" s="5"/>
      <c r="GP144" s="5"/>
      <c r="GQ144" s="5"/>
      <c r="GR144" s="5"/>
      <c r="GS144" s="5"/>
      <c r="GT144" s="5"/>
      <c r="GU144" s="5"/>
      <c r="GV144" s="5"/>
      <c r="GW144" s="5"/>
      <c r="GX144" s="5"/>
      <c r="GY144" s="5"/>
      <c r="GZ144" s="5"/>
      <c r="HA144" s="5"/>
      <c r="HB144" s="5"/>
      <c r="HC144" s="5"/>
      <c r="HD144" s="5"/>
      <c r="HE144" s="5"/>
      <c r="HF144" s="5"/>
      <c r="HG144" s="5"/>
      <c r="HH144" s="5"/>
      <c r="HI144" s="5"/>
      <c r="HJ144" s="5"/>
      <c r="HK144" s="5"/>
      <c r="HL144" s="5"/>
      <c r="HM144" s="5"/>
      <c r="HN144" s="5"/>
      <c r="HO144" s="5"/>
      <c r="HP144" s="5"/>
      <c r="HQ144" s="5"/>
      <c r="HR144" s="5"/>
      <c r="HS144" s="5"/>
      <c r="HT144" s="5"/>
      <c r="HU144" s="5"/>
      <c r="HV144" s="5"/>
      <c r="HW144" s="5"/>
    </row>
    <row r="145" spans="1:23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c r="DT145" s="5"/>
      <c r="DU145" s="5"/>
      <c r="DV145" s="5"/>
      <c r="DW145" s="5"/>
      <c r="DX145" s="5"/>
      <c r="DY145" s="5"/>
      <c r="DZ145" s="5"/>
      <c r="EA145" s="5"/>
      <c r="EB145" s="5"/>
      <c r="EC145" s="5"/>
      <c r="ED145" s="5"/>
      <c r="EE145" s="5"/>
      <c r="EF145" s="5"/>
      <c r="EG145" s="5"/>
      <c r="EH145" s="5"/>
      <c r="EI145" s="5"/>
      <c r="EJ145" s="5"/>
      <c r="EK145" s="5"/>
      <c r="EL145" s="5"/>
      <c r="EM145" s="5"/>
      <c r="EN145" s="5"/>
      <c r="EO145" s="5"/>
      <c r="EP145" s="5"/>
      <c r="EQ145" s="5"/>
      <c r="ER145" s="5"/>
      <c r="ES145" s="5"/>
      <c r="ET145" s="5"/>
      <c r="EU145" s="5"/>
      <c r="EV145" s="5"/>
      <c r="EW145" s="5"/>
      <c r="EX145" s="5"/>
      <c r="EY145" s="5"/>
      <c r="EZ145" s="5"/>
      <c r="FA145" s="5"/>
      <c r="FB145" s="5"/>
      <c r="FC145" s="5"/>
      <c r="FD145" s="5"/>
      <c r="FE145" s="5"/>
      <c r="FF145" s="5"/>
      <c r="FG145" s="5"/>
      <c r="FH145" s="5"/>
      <c r="FI145" s="5"/>
      <c r="FJ145" s="5"/>
      <c r="FK145" s="5"/>
      <c r="FL145" s="5"/>
      <c r="FM145" s="5"/>
      <c r="FN145" s="5"/>
      <c r="FO145" s="5"/>
      <c r="FP145" s="5"/>
      <c r="FQ145" s="5"/>
      <c r="FR145" s="5"/>
      <c r="FS145" s="5"/>
      <c r="FT145" s="5"/>
      <c r="FU145" s="5"/>
      <c r="FV145" s="5"/>
      <c r="FW145" s="5"/>
      <c r="FX145" s="5"/>
      <c r="FY145" s="5"/>
      <c r="FZ145" s="5"/>
      <c r="GA145" s="5"/>
      <c r="GB145" s="5"/>
      <c r="GC145" s="5"/>
      <c r="GD145" s="5"/>
      <c r="GE145" s="5"/>
      <c r="GF145" s="5"/>
      <c r="GG145" s="5"/>
      <c r="GH145" s="5"/>
      <c r="GI145" s="5"/>
      <c r="GJ145" s="5"/>
      <c r="GK145" s="5"/>
      <c r="GL145" s="5"/>
      <c r="GM145" s="5"/>
      <c r="GN145" s="5"/>
      <c r="GO145" s="5"/>
      <c r="GP145" s="5"/>
      <c r="GQ145" s="5"/>
      <c r="GR145" s="5"/>
      <c r="GS145" s="5"/>
      <c r="GT145" s="5"/>
      <c r="GU145" s="5"/>
      <c r="GV145" s="5"/>
      <c r="GW145" s="5"/>
      <c r="GX145" s="5"/>
      <c r="GY145" s="5"/>
      <c r="GZ145" s="5"/>
      <c r="HA145" s="5"/>
      <c r="HB145" s="5"/>
      <c r="HC145" s="5"/>
      <c r="HD145" s="5"/>
      <c r="HE145" s="5"/>
      <c r="HF145" s="5"/>
      <c r="HG145" s="5"/>
      <c r="HH145" s="5"/>
      <c r="HI145" s="5"/>
      <c r="HJ145" s="5"/>
      <c r="HK145" s="5"/>
      <c r="HL145" s="5"/>
      <c r="HM145" s="5"/>
      <c r="HN145" s="5"/>
      <c r="HO145" s="5"/>
      <c r="HP145" s="5"/>
      <c r="HQ145" s="5"/>
      <c r="HR145" s="5"/>
      <c r="HS145" s="5"/>
      <c r="HT145" s="5"/>
      <c r="HU145" s="5"/>
      <c r="HV145" s="5"/>
      <c r="HW145" s="5"/>
    </row>
    <row r="146" spans="1:23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c r="DT146" s="5"/>
      <c r="DU146" s="5"/>
      <c r="DV146" s="5"/>
      <c r="DW146" s="5"/>
      <c r="DX146" s="5"/>
      <c r="DY146" s="5"/>
      <c r="DZ146" s="5"/>
      <c r="EA146" s="5"/>
      <c r="EB146" s="5"/>
      <c r="EC146" s="5"/>
      <c r="ED146" s="5"/>
      <c r="EE146" s="5"/>
      <c r="EF146" s="5"/>
      <c r="EG146" s="5"/>
      <c r="EH146" s="5"/>
      <c r="EI146" s="5"/>
      <c r="EJ146" s="5"/>
      <c r="EK146" s="5"/>
      <c r="EL146" s="5"/>
      <c r="EM146" s="5"/>
      <c r="EN146" s="5"/>
      <c r="EO146" s="5"/>
      <c r="EP146" s="5"/>
      <c r="EQ146" s="5"/>
      <c r="ER146" s="5"/>
      <c r="ES146" s="5"/>
      <c r="ET146" s="5"/>
      <c r="EU146" s="5"/>
      <c r="EV146" s="5"/>
      <c r="EW146" s="5"/>
      <c r="EX146" s="5"/>
      <c r="EY146" s="5"/>
      <c r="EZ146" s="5"/>
      <c r="FA146" s="5"/>
      <c r="FB146" s="5"/>
      <c r="FC146" s="5"/>
      <c r="FD146" s="5"/>
      <c r="FE146" s="5"/>
      <c r="FF146" s="5"/>
      <c r="FG146" s="5"/>
      <c r="FH146" s="5"/>
      <c r="FI146" s="5"/>
      <c r="FJ146" s="5"/>
      <c r="FK146" s="5"/>
      <c r="FL146" s="5"/>
      <c r="FM146" s="5"/>
      <c r="FN146" s="5"/>
      <c r="FO146" s="5"/>
      <c r="FP146" s="5"/>
      <c r="FQ146" s="5"/>
      <c r="FR146" s="5"/>
      <c r="FS146" s="5"/>
      <c r="FT146" s="5"/>
      <c r="FU146" s="5"/>
      <c r="FV146" s="5"/>
      <c r="FW146" s="5"/>
      <c r="FX146" s="5"/>
      <c r="FY146" s="5"/>
      <c r="FZ146" s="5"/>
      <c r="GA146" s="5"/>
      <c r="GB146" s="5"/>
      <c r="GC146" s="5"/>
      <c r="GD146" s="5"/>
      <c r="GE146" s="5"/>
      <c r="GF146" s="5"/>
      <c r="GG146" s="5"/>
      <c r="GH146" s="5"/>
      <c r="GI146" s="5"/>
      <c r="GJ146" s="5"/>
      <c r="GK146" s="5"/>
      <c r="GL146" s="5"/>
      <c r="GM146" s="5"/>
      <c r="GN146" s="5"/>
      <c r="GO146" s="5"/>
      <c r="GP146" s="5"/>
      <c r="GQ146" s="5"/>
      <c r="GR146" s="5"/>
      <c r="GS146" s="5"/>
      <c r="GT146" s="5"/>
      <c r="GU146" s="5"/>
      <c r="GV146" s="5"/>
      <c r="GW146" s="5"/>
      <c r="GX146" s="5"/>
      <c r="GY146" s="5"/>
      <c r="GZ146" s="5"/>
      <c r="HA146" s="5"/>
      <c r="HB146" s="5"/>
      <c r="HC146" s="5"/>
      <c r="HD146" s="5"/>
      <c r="HE146" s="5"/>
      <c r="HF146" s="5"/>
      <c r="HG146" s="5"/>
      <c r="HH146" s="5"/>
      <c r="HI146" s="5"/>
      <c r="HJ146" s="5"/>
      <c r="HK146" s="5"/>
      <c r="HL146" s="5"/>
      <c r="HM146" s="5"/>
      <c r="HN146" s="5"/>
      <c r="HO146" s="5"/>
      <c r="HP146" s="5"/>
      <c r="HQ146" s="5"/>
      <c r="HR146" s="5"/>
      <c r="HS146" s="5"/>
      <c r="HT146" s="5"/>
      <c r="HU146" s="5"/>
      <c r="HV146" s="5"/>
      <c r="HW146" s="5"/>
    </row>
    <row r="147" spans="1:23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c r="DQ147" s="5"/>
      <c r="DR147" s="5"/>
      <c r="DS147" s="5"/>
      <c r="DT147" s="5"/>
      <c r="DU147" s="5"/>
      <c r="DV147" s="5"/>
      <c r="DW147" s="5"/>
      <c r="DX147" s="5"/>
      <c r="DY147" s="5"/>
      <c r="DZ147" s="5"/>
      <c r="EA147" s="5"/>
      <c r="EB147" s="5"/>
      <c r="EC147" s="5"/>
      <c r="ED147" s="5"/>
      <c r="EE147" s="5"/>
      <c r="EF147" s="5"/>
      <c r="EG147" s="5"/>
      <c r="EH147" s="5"/>
      <c r="EI147" s="5"/>
      <c r="EJ147" s="5"/>
      <c r="EK147" s="5"/>
      <c r="EL147" s="5"/>
      <c r="EM147" s="5"/>
      <c r="EN147" s="5"/>
      <c r="EO147" s="5"/>
      <c r="EP147" s="5"/>
      <c r="EQ147" s="5"/>
      <c r="ER147" s="5"/>
      <c r="ES147" s="5"/>
      <c r="ET147" s="5"/>
      <c r="EU147" s="5"/>
      <c r="EV147" s="5"/>
      <c r="EW147" s="5"/>
      <c r="EX147" s="5"/>
      <c r="EY147" s="5"/>
      <c r="EZ147" s="5"/>
      <c r="FA147" s="5"/>
      <c r="FB147" s="5"/>
      <c r="FC147" s="5"/>
      <c r="FD147" s="5"/>
      <c r="FE147" s="5"/>
      <c r="FF147" s="5"/>
      <c r="FG147" s="5"/>
      <c r="FH147" s="5"/>
      <c r="FI147" s="5"/>
      <c r="FJ147" s="5"/>
      <c r="FK147" s="5"/>
      <c r="FL147" s="5"/>
      <c r="FM147" s="5"/>
      <c r="FN147" s="5"/>
      <c r="FO147" s="5"/>
      <c r="FP147" s="5"/>
      <c r="FQ147" s="5"/>
      <c r="FR147" s="5"/>
      <c r="FS147" s="5"/>
      <c r="FT147" s="5"/>
      <c r="FU147" s="5"/>
      <c r="FV147" s="5"/>
      <c r="FW147" s="5"/>
      <c r="FX147" s="5"/>
      <c r="FY147" s="5"/>
      <c r="FZ147" s="5"/>
      <c r="GA147" s="5"/>
      <c r="GB147" s="5"/>
      <c r="GC147" s="5"/>
      <c r="GD147" s="5"/>
      <c r="GE147" s="5"/>
      <c r="GF147" s="5"/>
      <c r="GG147" s="5"/>
      <c r="GH147" s="5"/>
      <c r="GI147" s="5"/>
      <c r="GJ147" s="5"/>
      <c r="GK147" s="5"/>
      <c r="GL147" s="5"/>
      <c r="GM147" s="5"/>
      <c r="GN147" s="5"/>
      <c r="GO147" s="5"/>
      <c r="GP147" s="5"/>
      <c r="GQ147" s="5"/>
      <c r="GR147" s="5"/>
      <c r="GS147" s="5"/>
      <c r="GT147" s="5"/>
      <c r="GU147" s="5"/>
      <c r="GV147" s="5"/>
      <c r="GW147" s="5"/>
      <c r="GX147" s="5"/>
      <c r="GY147" s="5"/>
      <c r="GZ147" s="5"/>
      <c r="HA147" s="5"/>
      <c r="HB147" s="5"/>
      <c r="HC147" s="5"/>
      <c r="HD147" s="5"/>
      <c r="HE147" s="5"/>
      <c r="HF147" s="5"/>
      <c r="HG147" s="5"/>
      <c r="HH147" s="5"/>
      <c r="HI147" s="5"/>
      <c r="HJ147" s="5"/>
      <c r="HK147" s="5"/>
      <c r="HL147" s="5"/>
      <c r="HM147" s="5"/>
      <c r="HN147" s="5"/>
      <c r="HO147" s="5"/>
      <c r="HP147" s="5"/>
      <c r="HQ147" s="5"/>
      <c r="HR147" s="5"/>
      <c r="HS147" s="5"/>
      <c r="HT147" s="5"/>
      <c r="HU147" s="5"/>
      <c r="HV147" s="5"/>
      <c r="HW147" s="5"/>
    </row>
    <row r="148" spans="1:23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c r="DI148" s="5"/>
      <c r="DJ148" s="5"/>
      <c r="DK148" s="5"/>
      <c r="DL148" s="5"/>
      <c r="DM148" s="5"/>
      <c r="DN148" s="5"/>
      <c r="DO148" s="5"/>
      <c r="DP148" s="5"/>
      <c r="DQ148" s="5"/>
      <c r="DR148" s="5"/>
      <c r="DS148" s="5"/>
      <c r="DT148" s="5"/>
      <c r="DU148" s="5"/>
      <c r="DV148" s="5"/>
      <c r="DW148" s="5"/>
      <c r="DX148" s="5"/>
      <c r="DY148" s="5"/>
      <c r="DZ148" s="5"/>
      <c r="EA148" s="5"/>
      <c r="EB148" s="5"/>
      <c r="EC148" s="5"/>
      <c r="ED148" s="5"/>
      <c r="EE148" s="5"/>
      <c r="EF148" s="5"/>
      <c r="EG148" s="5"/>
      <c r="EH148" s="5"/>
      <c r="EI148" s="5"/>
      <c r="EJ148" s="5"/>
      <c r="EK148" s="5"/>
      <c r="EL148" s="5"/>
      <c r="EM148" s="5"/>
      <c r="EN148" s="5"/>
      <c r="EO148" s="5"/>
      <c r="EP148" s="5"/>
      <c r="EQ148" s="5"/>
      <c r="ER148" s="5"/>
      <c r="ES148" s="5"/>
      <c r="ET148" s="5"/>
      <c r="EU148" s="5"/>
      <c r="EV148" s="5"/>
      <c r="EW148" s="5"/>
      <c r="EX148" s="5"/>
      <c r="EY148" s="5"/>
      <c r="EZ148" s="5"/>
      <c r="FA148" s="5"/>
      <c r="FB148" s="5"/>
      <c r="FC148" s="5"/>
      <c r="FD148" s="5"/>
      <c r="FE148" s="5"/>
      <c r="FF148" s="5"/>
      <c r="FG148" s="5"/>
      <c r="FH148" s="5"/>
      <c r="FI148" s="5"/>
      <c r="FJ148" s="5"/>
      <c r="FK148" s="5"/>
      <c r="FL148" s="5"/>
      <c r="FM148" s="5"/>
      <c r="FN148" s="5"/>
      <c r="FO148" s="5"/>
      <c r="FP148" s="5"/>
      <c r="FQ148" s="5"/>
      <c r="FR148" s="5"/>
      <c r="FS148" s="5"/>
      <c r="FT148" s="5"/>
      <c r="FU148" s="5"/>
      <c r="FV148" s="5"/>
      <c r="FW148" s="5"/>
      <c r="FX148" s="5"/>
      <c r="FY148" s="5"/>
      <c r="FZ148" s="5"/>
      <c r="GA148" s="5"/>
      <c r="GB148" s="5"/>
      <c r="GC148" s="5"/>
      <c r="GD148" s="5"/>
      <c r="GE148" s="5"/>
      <c r="GF148" s="5"/>
      <c r="GG148" s="5"/>
      <c r="GH148" s="5"/>
      <c r="GI148" s="5"/>
      <c r="GJ148" s="5"/>
      <c r="GK148" s="5"/>
      <c r="GL148" s="5"/>
      <c r="GM148" s="5"/>
      <c r="GN148" s="5"/>
      <c r="GO148" s="5"/>
      <c r="GP148" s="5"/>
      <c r="GQ148" s="5"/>
      <c r="GR148" s="5"/>
      <c r="GS148" s="5"/>
      <c r="GT148" s="5"/>
      <c r="GU148" s="5"/>
      <c r="GV148" s="5"/>
      <c r="GW148" s="5"/>
      <c r="GX148" s="5"/>
      <c r="GY148" s="5"/>
      <c r="GZ148" s="5"/>
      <c r="HA148" s="5"/>
      <c r="HB148" s="5"/>
      <c r="HC148" s="5"/>
      <c r="HD148" s="5"/>
      <c r="HE148" s="5"/>
      <c r="HF148" s="5"/>
      <c r="HG148" s="5"/>
      <c r="HH148" s="5"/>
      <c r="HI148" s="5"/>
      <c r="HJ148" s="5"/>
      <c r="HK148" s="5"/>
      <c r="HL148" s="5"/>
      <c r="HM148" s="5"/>
      <c r="HN148" s="5"/>
      <c r="HO148" s="5"/>
      <c r="HP148" s="5"/>
      <c r="HQ148" s="5"/>
      <c r="HR148" s="5"/>
      <c r="HS148" s="5"/>
      <c r="HT148" s="5"/>
      <c r="HU148" s="5"/>
      <c r="HV148" s="5"/>
      <c r="HW148" s="5"/>
    </row>
    <row r="149" spans="1:23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c r="DI149" s="5"/>
      <c r="DJ149" s="5"/>
      <c r="DK149" s="5"/>
      <c r="DL149" s="5"/>
      <c r="DM149" s="5"/>
      <c r="DN149" s="5"/>
      <c r="DO149" s="5"/>
      <c r="DP149" s="5"/>
      <c r="DQ149" s="5"/>
      <c r="DR149" s="5"/>
      <c r="DS149" s="5"/>
      <c r="DT149" s="5"/>
      <c r="DU149" s="5"/>
      <c r="DV149" s="5"/>
      <c r="DW149" s="5"/>
      <c r="DX149" s="5"/>
      <c r="DY149" s="5"/>
      <c r="DZ149" s="5"/>
      <c r="EA149" s="5"/>
      <c r="EB149" s="5"/>
      <c r="EC149" s="5"/>
      <c r="ED149" s="5"/>
      <c r="EE149" s="5"/>
      <c r="EF149" s="5"/>
      <c r="EG149" s="5"/>
      <c r="EH149" s="5"/>
      <c r="EI149" s="5"/>
      <c r="EJ149" s="5"/>
      <c r="EK149" s="5"/>
      <c r="EL149" s="5"/>
      <c r="EM149" s="5"/>
      <c r="EN149" s="5"/>
      <c r="EO149" s="5"/>
      <c r="EP149" s="5"/>
      <c r="EQ149" s="5"/>
      <c r="ER149" s="5"/>
      <c r="ES149" s="5"/>
      <c r="ET149" s="5"/>
      <c r="EU149" s="5"/>
      <c r="EV149" s="5"/>
      <c r="EW149" s="5"/>
      <c r="EX149" s="5"/>
      <c r="EY149" s="5"/>
      <c r="EZ149" s="5"/>
      <c r="FA149" s="5"/>
      <c r="FB149" s="5"/>
      <c r="FC149" s="5"/>
      <c r="FD149" s="5"/>
      <c r="FE149" s="5"/>
      <c r="FF149" s="5"/>
      <c r="FG149" s="5"/>
      <c r="FH149" s="5"/>
      <c r="FI149" s="5"/>
      <c r="FJ149" s="5"/>
      <c r="FK149" s="5"/>
      <c r="FL149" s="5"/>
      <c r="FM149" s="5"/>
      <c r="FN149" s="5"/>
      <c r="FO149" s="5"/>
      <c r="FP149" s="5"/>
      <c r="FQ149" s="5"/>
      <c r="FR149" s="5"/>
      <c r="FS149" s="5"/>
      <c r="FT149" s="5"/>
      <c r="FU149" s="5"/>
      <c r="FV149" s="5"/>
      <c r="FW149" s="5"/>
      <c r="FX149" s="5"/>
      <c r="FY149" s="5"/>
      <c r="FZ149" s="5"/>
      <c r="GA149" s="5"/>
      <c r="GB149" s="5"/>
      <c r="GC149" s="5"/>
      <c r="GD149" s="5"/>
      <c r="GE149" s="5"/>
      <c r="GF149" s="5"/>
      <c r="GG149" s="5"/>
      <c r="GH149" s="5"/>
      <c r="GI149" s="5"/>
      <c r="GJ149" s="5"/>
      <c r="GK149" s="5"/>
      <c r="GL149" s="5"/>
      <c r="GM149" s="5"/>
      <c r="GN149" s="5"/>
      <c r="GO149" s="5"/>
      <c r="GP149" s="5"/>
      <c r="GQ149" s="5"/>
      <c r="GR149" s="5"/>
      <c r="GS149" s="5"/>
      <c r="GT149" s="5"/>
      <c r="GU149" s="5"/>
      <c r="GV149" s="5"/>
      <c r="GW149" s="5"/>
      <c r="GX149" s="5"/>
      <c r="GY149" s="5"/>
      <c r="GZ149" s="5"/>
      <c r="HA149" s="5"/>
      <c r="HB149" s="5"/>
      <c r="HC149" s="5"/>
      <c r="HD149" s="5"/>
      <c r="HE149" s="5"/>
      <c r="HF149" s="5"/>
      <c r="HG149" s="5"/>
      <c r="HH149" s="5"/>
      <c r="HI149" s="5"/>
      <c r="HJ149" s="5"/>
      <c r="HK149" s="5"/>
      <c r="HL149" s="5"/>
      <c r="HM149" s="5"/>
      <c r="HN149" s="5"/>
      <c r="HO149" s="5"/>
      <c r="HP149" s="5"/>
      <c r="HQ149" s="5"/>
      <c r="HR149" s="5"/>
      <c r="HS149" s="5"/>
      <c r="HT149" s="5"/>
      <c r="HU149" s="5"/>
      <c r="HV149" s="5"/>
      <c r="HW149" s="5"/>
    </row>
    <row r="150" spans="1:23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c r="ET150" s="5"/>
      <c r="EU150" s="5"/>
      <c r="EV150" s="5"/>
      <c r="EW150" s="5"/>
      <c r="EX150" s="5"/>
      <c r="EY150" s="5"/>
      <c r="EZ150" s="5"/>
      <c r="FA150" s="5"/>
      <c r="FB150" s="5"/>
      <c r="FC150" s="5"/>
      <c r="FD150" s="5"/>
      <c r="FE150" s="5"/>
      <c r="FF150" s="5"/>
      <c r="FG150" s="5"/>
      <c r="FH150" s="5"/>
      <c r="FI150" s="5"/>
      <c r="FJ150" s="5"/>
      <c r="FK150" s="5"/>
      <c r="FL150" s="5"/>
      <c r="FM150" s="5"/>
      <c r="FN150" s="5"/>
      <c r="FO150" s="5"/>
      <c r="FP150" s="5"/>
      <c r="FQ150" s="5"/>
      <c r="FR150" s="5"/>
      <c r="FS150" s="5"/>
      <c r="FT150" s="5"/>
      <c r="FU150" s="5"/>
      <c r="FV150" s="5"/>
      <c r="FW150" s="5"/>
      <c r="FX150" s="5"/>
      <c r="FY150" s="5"/>
      <c r="FZ150" s="5"/>
      <c r="GA150" s="5"/>
      <c r="GB150" s="5"/>
      <c r="GC150" s="5"/>
      <c r="GD150" s="5"/>
      <c r="GE150" s="5"/>
      <c r="GF150" s="5"/>
      <c r="GG150" s="5"/>
      <c r="GH150" s="5"/>
      <c r="GI150" s="5"/>
      <c r="GJ150" s="5"/>
      <c r="GK150" s="5"/>
      <c r="GL150" s="5"/>
      <c r="GM150" s="5"/>
      <c r="GN150" s="5"/>
      <c r="GO150" s="5"/>
      <c r="GP150" s="5"/>
      <c r="GQ150" s="5"/>
      <c r="GR150" s="5"/>
      <c r="GS150" s="5"/>
      <c r="GT150" s="5"/>
      <c r="GU150" s="5"/>
      <c r="GV150" s="5"/>
      <c r="GW150" s="5"/>
      <c r="GX150" s="5"/>
      <c r="GY150" s="5"/>
      <c r="GZ150" s="5"/>
      <c r="HA150" s="5"/>
      <c r="HB150" s="5"/>
      <c r="HC150" s="5"/>
      <c r="HD150" s="5"/>
      <c r="HE150" s="5"/>
      <c r="HF150" s="5"/>
      <c r="HG150" s="5"/>
      <c r="HH150" s="5"/>
      <c r="HI150" s="5"/>
      <c r="HJ150" s="5"/>
      <c r="HK150" s="5"/>
      <c r="HL150" s="5"/>
      <c r="HM150" s="5"/>
      <c r="HN150" s="5"/>
      <c r="HO150" s="5"/>
      <c r="HP150" s="5"/>
      <c r="HQ150" s="5"/>
      <c r="HR150" s="5"/>
      <c r="HS150" s="5"/>
      <c r="HT150" s="5"/>
      <c r="HU150" s="5"/>
      <c r="HV150" s="5"/>
      <c r="HW150" s="5"/>
    </row>
    <row r="151" spans="1:23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c r="DT151" s="5"/>
      <c r="DU151" s="5"/>
      <c r="DV151" s="5"/>
      <c r="DW151" s="5"/>
      <c r="DX151" s="5"/>
      <c r="DY151" s="5"/>
      <c r="DZ151" s="5"/>
      <c r="EA151" s="5"/>
      <c r="EB151" s="5"/>
      <c r="EC151" s="5"/>
      <c r="ED151" s="5"/>
      <c r="EE151" s="5"/>
      <c r="EF151" s="5"/>
      <c r="EG151" s="5"/>
      <c r="EH151" s="5"/>
      <c r="EI151" s="5"/>
      <c r="EJ151" s="5"/>
      <c r="EK151" s="5"/>
      <c r="EL151" s="5"/>
      <c r="EM151" s="5"/>
      <c r="EN151" s="5"/>
      <c r="EO151" s="5"/>
      <c r="EP151" s="5"/>
      <c r="EQ151" s="5"/>
      <c r="ER151" s="5"/>
      <c r="ES151" s="5"/>
      <c r="ET151" s="5"/>
      <c r="EU151" s="5"/>
      <c r="EV151" s="5"/>
      <c r="EW151" s="5"/>
      <c r="EX151" s="5"/>
      <c r="EY151" s="5"/>
      <c r="EZ151" s="5"/>
      <c r="FA151" s="5"/>
      <c r="FB151" s="5"/>
      <c r="FC151" s="5"/>
      <c r="FD151" s="5"/>
      <c r="FE151" s="5"/>
      <c r="FF151" s="5"/>
      <c r="FG151" s="5"/>
      <c r="FH151" s="5"/>
      <c r="FI151" s="5"/>
      <c r="FJ151" s="5"/>
      <c r="FK151" s="5"/>
      <c r="FL151" s="5"/>
      <c r="FM151" s="5"/>
      <c r="FN151" s="5"/>
      <c r="FO151" s="5"/>
      <c r="FP151" s="5"/>
      <c r="FQ151" s="5"/>
      <c r="FR151" s="5"/>
      <c r="FS151" s="5"/>
      <c r="FT151" s="5"/>
      <c r="FU151" s="5"/>
      <c r="FV151" s="5"/>
      <c r="FW151" s="5"/>
      <c r="FX151" s="5"/>
      <c r="FY151" s="5"/>
      <c r="FZ151" s="5"/>
      <c r="GA151" s="5"/>
      <c r="GB151" s="5"/>
      <c r="GC151" s="5"/>
      <c r="GD151" s="5"/>
      <c r="GE151" s="5"/>
      <c r="GF151" s="5"/>
      <c r="GG151" s="5"/>
      <c r="GH151" s="5"/>
      <c r="GI151" s="5"/>
      <c r="GJ151" s="5"/>
      <c r="GK151" s="5"/>
      <c r="GL151" s="5"/>
      <c r="GM151" s="5"/>
      <c r="GN151" s="5"/>
      <c r="GO151" s="5"/>
      <c r="GP151" s="5"/>
      <c r="GQ151" s="5"/>
      <c r="GR151" s="5"/>
      <c r="GS151" s="5"/>
      <c r="GT151" s="5"/>
      <c r="GU151" s="5"/>
      <c r="GV151" s="5"/>
      <c r="GW151" s="5"/>
      <c r="GX151" s="5"/>
      <c r="GY151" s="5"/>
      <c r="GZ151" s="5"/>
      <c r="HA151" s="5"/>
      <c r="HB151" s="5"/>
      <c r="HC151" s="5"/>
      <c r="HD151" s="5"/>
      <c r="HE151" s="5"/>
      <c r="HF151" s="5"/>
      <c r="HG151" s="5"/>
      <c r="HH151" s="5"/>
      <c r="HI151" s="5"/>
      <c r="HJ151" s="5"/>
      <c r="HK151" s="5"/>
      <c r="HL151" s="5"/>
      <c r="HM151" s="5"/>
      <c r="HN151" s="5"/>
      <c r="HO151" s="5"/>
      <c r="HP151" s="5"/>
      <c r="HQ151" s="5"/>
      <c r="HR151" s="5"/>
      <c r="HS151" s="5"/>
      <c r="HT151" s="5"/>
      <c r="HU151" s="5"/>
      <c r="HV151" s="5"/>
      <c r="HW151" s="5"/>
    </row>
    <row r="152" spans="1:23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c r="DT152" s="5"/>
      <c r="DU152" s="5"/>
      <c r="DV152" s="5"/>
      <c r="DW152" s="5"/>
      <c r="DX152" s="5"/>
      <c r="DY152" s="5"/>
      <c r="DZ152" s="5"/>
      <c r="EA152" s="5"/>
      <c r="EB152" s="5"/>
      <c r="EC152" s="5"/>
      <c r="ED152" s="5"/>
      <c r="EE152" s="5"/>
      <c r="EF152" s="5"/>
      <c r="EG152" s="5"/>
      <c r="EH152" s="5"/>
      <c r="EI152" s="5"/>
      <c r="EJ152" s="5"/>
      <c r="EK152" s="5"/>
      <c r="EL152" s="5"/>
      <c r="EM152" s="5"/>
      <c r="EN152" s="5"/>
      <c r="EO152" s="5"/>
      <c r="EP152" s="5"/>
      <c r="EQ152" s="5"/>
      <c r="ER152" s="5"/>
      <c r="ES152" s="5"/>
      <c r="ET152" s="5"/>
      <c r="EU152" s="5"/>
      <c r="EV152" s="5"/>
      <c r="EW152" s="5"/>
      <c r="EX152" s="5"/>
      <c r="EY152" s="5"/>
      <c r="EZ152" s="5"/>
      <c r="FA152" s="5"/>
      <c r="FB152" s="5"/>
      <c r="FC152" s="5"/>
      <c r="FD152" s="5"/>
      <c r="FE152" s="5"/>
      <c r="FF152" s="5"/>
      <c r="FG152" s="5"/>
      <c r="FH152" s="5"/>
      <c r="FI152" s="5"/>
      <c r="FJ152" s="5"/>
      <c r="FK152" s="5"/>
      <c r="FL152" s="5"/>
      <c r="FM152" s="5"/>
      <c r="FN152" s="5"/>
      <c r="FO152" s="5"/>
      <c r="FP152" s="5"/>
      <c r="FQ152" s="5"/>
      <c r="FR152" s="5"/>
      <c r="FS152" s="5"/>
      <c r="FT152" s="5"/>
      <c r="FU152" s="5"/>
      <c r="FV152" s="5"/>
      <c r="FW152" s="5"/>
      <c r="FX152" s="5"/>
      <c r="FY152" s="5"/>
      <c r="FZ152" s="5"/>
      <c r="GA152" s="5"/>
      <c r="GB152" s="5"/>
      <c r="GC152" s="5"/>
      <c r="GD152" s="5"/>
      <c r="GE152" s="5"/>
      <c r="GF152" s="5"/>
      <c r="GG152" s="5"/>
      <c r="GH152" s="5"/>
      <c r="GI152" s="5"/>
      <c r="GJ152" s="5"/>
      <c r="GK152" s="5"/>
      <c r="GL152" s="5"/>
      <c r="GM152" s="5"/>
      <c r="GN152" s="5"/>
      <c r="GO152" s="5"/>
      <c r="GP152" s="5"/>
      <c r="GQ152" s="5"/>
      <c r="GR152" s="5"/>
      <c r="GS152" s="5"/>
      <c r="GT152" s="5"/>
      <c r="GU152" s="5"/>
      <c r="GV152" s="5"/>
      <c r="GW152" s="5"/>
      <c r="GX152" s="5"/>
      <c r="GY152" s="5"/>
      <c r="GZ152" s="5"/>
      <c r="HA152" s="5"/>
      <c r="HB152" s="5"/>
      <c r="HC152" s="5"/>
      <c r="HD152" s="5"/>
      <c r="HE152" s="5"/>
      <c r="HF152" s="5"/>
      <c r="HG152" s="5"/>
      <c r="HH152" s="5"/>
      <c r="HI152" s="5"/>
      <c r="HJ152" s="5"/>
      <c r="HK152" s="5"/>
      <c r="HL152" s="5"/>
      <c r="HM152" s="5"/>
      <c r="HN152" s="5"/>
      <c r="HO152" s="5"/>
      <c r="HP152" s="5"/>
      <c r="HQ152" s="5"/>
      <c r="HR152" s="5"/>
      <c r="HS152" s="5"/>
      <c r="HT152" s="5"/>
      <c r="HU152" s="5"/>
      <c r="HV152" s="5"/>
      <c r="HW152" s="5"/>
    </row>
    <row r="153" spans="1:23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c r="FH153" s="5"/>
      <c r="FI153" s="5"/>
      <c r="FJ153" s="5"/>
      <c r="FK153" s="5"/>
      <c r="FL153" s="5"/>
      <c r="FM153" s="5"/>
      <c r="FN153" s="5"/>
      <c r="FO153" s="5"/>
      <c r="FP153" s="5"/>
      <c r="FQ153" s="5"/>
      <c r="FR153" s="5"/>
      <c r="FS153" s="5"/>
      <c r="FT153" s="5"/>
      <c r="FU153" s="5"/>
      <c r="FV153" s="5"/>
      <c r="FW153" s="5"/>
      <c r="FX153" s="5"/>
      <c r="FY153" s="5"/>
      <c r="FZ153" s="5"/>
      <c r="GA153" s="5"/>
      <c r="GB153" s="5"/>
      <c r="GC153" s="5"/>
      <c r="GD153" s="5"/>
      <c r="GE153" s="5"/>
      <c r="GF153" s="5"/>
      <c r="GG153" s="5"/>
      <c r="GH153" s="5"/>
      <c r="GI153" s="5"/>
      <c r="GJ153" s="5"/>
      <c r="GK153" s="5"/>
      <c r="GL153" s="5"/>
      <c r="GM153" s="5"/>
      <c r="GN153" s="5"/>
      <c r="GO153" s="5"/>
      <c r="GP153" s="5"/>
      <c r="GQ153" s="5"/>
      <c r="GR153" s="5"/>
      <c r="GS153" s="5"/>
      <c r="GT153" s="5"/>
      <c r="GU153" s="5"/>
      <c r="GV153" s="5"/>
      <c r="GW153" s="5"/>
      <c r="GX153" s="5"/>
      <c r="GY153" s="5"/>
      <c r="GZ153" s="5"/>
      <c r="HA153" s="5"/>
      <c r="HB153" s="5"/>
      <c r="HC153" s="5"/>
      <c r="HD153" s="5"/>
      <c r="HE153" s="5"/>
      <c r="HF153" s="5"/>
      <c r="HG153" s="5"/>
      <c r="HH153" s="5"/>
      <c r="HI153" s="5"/>
      <c r="HJ153" s="5"/>
      <c r="HK153" s="5"/>
      <c r="HL153" s="5"/>
      <c r="HM153" s="5"/>
      <c r="HN153" s="5"/>
      <c r="HO153" s="5"/>
      <c r="HP153" s="5"/>
      <c r="HQ153" s="5"/>
      <c r="HR153" s="5"/>
      <c r="HS153" s="5"/>
      <c r="HT153" s="5"/>
      <c r="HU153" s="5"/>
      <c r="HV153" s="5"/>
      <c r="HW153" s="5"/>
    </row>
    <row r="154" spans="1:23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c r="DI154" s="5"/>
      <c r="DJ154" s="5"/>
      <c r="DK154" s="5"/>
      <c r="DL154" s="5"/>
      <c r="DM154" s="5"/>
      <c r="DN154" s="5"/>
      <c r="DO154" s="5"/>
      <c r="DP154" s="5"/>
      <c r="DQ154" s="5"/>
      <c r="DR154" s="5"/>
      <c r="DS154" s="5"/>
      <c r="DT154" s="5"/>
      <c r="DU154" s="5"/>
      <c r="DV154" s="5"/>
      <c r="DW154" s="5"/>
      <c r="DX154" s="5"/>
      <c r="DY154" s="5"/>
      <c r="DZ154" s="5"/>
      <c r="EA154" s="5"/>
      <c r="EB154" s="5"/>
      <c r="EC154" s="5"/>
      <c r="ED154" s="5"/>
      <c r="EE154" s="5"/>
      <c r="EF154" s="5"/>
      <c r="EG154" s="5"/>
      <c r="EH154" s="5"/>
      <c r="EI154" s="5"/>
      <c r="EJ154" s="5"/>
      <c r="EK154" s="5"/>
      <c r="EL154" s="5"/>
      <c r="EM154" s="5"/>
      <c r="EN154" s="5"/>
      <c r="EO154" s="5"/>
      <c r="EP154" s="5"/>
      <c r="EQ154" s="5"/>
      <c r="ER154" s="5"/>
      <c r="ES154" s="5"/>
      <c r="ET154" s="5"/>
      <c r="EU154" s="5"/>
      <c r="EV154" s="5"/>
      <c r="EW154" s="5"/>
      <c r="EX154" s="5"/>
      <c r="EY154" s="5"/>
      <c r="EZ154" s="5"/>
      <c r="FA154" s="5"/>
      <c r="FB154" s="5"/>
      <c r="FC154" s="5"/>
      <c r="FD154" s="5"/>
      <c r="FE154" s="5"/>
      <c r="FF154" s="5"/>
      <c r="FG154" s="5"/>
      <c r="FH154" s="5"/>
      <c r="FI154" s="5"/>
      <c r="FJ154" s="5"/>
      <c r="FK154" s="5"/>
      <c r="FL154" s="5"/>
      <c r="FM154" s="5"/>
      <c r="FN154" s="5"/>
      <c r="FO154" s="5"/>
      <c r="FP154" s="5"/>
      <c r="FQ154" s="5"/>
      <c r="FR154" s="5"/>
      <c r="FS154" s="5"/>
      <c r="FT154" s="5"/>
      <c r="FU154" s="5"/>
      <c r="FV154" s="5"/>
      <c r="FW154" s="5"/>
      <c r="FX154" s="5"/>
      <c r="FY154" s="5"/>
      <c r="FZ154" s="5"/>
      <c r="GA154" s="5"/>
      <c r="GB154" s="5"/>
      <c r="GC154" s="5"/>
      <c r="GD154" s="5"/>
      <c r="GE154" s="5"/>
      <c r="GF154" s="5"/>
      <c r="GG154" s="5"/>
      <c r="GH154" s="5"/>
      <c r="GI154" s="5"/>
      <c r="GJ154" s="5"/>
      <c r="GK154" s="5"/>
      <c r="GL154" s="5"/>
      <c r="GM154" s="5"/>
      <c r="GN154" s="5"/>
      <c r="GO154" s="5"/>
      <c r="GP154" s="5"/>
      <c r="GQ154" s="5"/>
      <c r="GR154" s="5"/>
      <c r="GS154" s="5"/>
      <c r="GT154" s="5"/>
      <c r="GU154" s="5"/>
      <c r="GV154" s="5"/>
      <c r="GW154" s="5"/>
      <c r="GX154" s="5"/>
      <c r="GY154" s="5"/>
      <c r="GZ154" s="5"/>
      <c r="HA154" s="5"/>
      <c r="HB154" s="5"/>
      <c r="HC154" s="5"/>
      <c r="HD154" s="5"/>
      <c r="HE154" s="5"/>
      <c r="HF154" s="5"/>
      <c r="HG154" s="5"/>
      <c r="HH154" s="5"/>
      <c r="HI154" s="5"/>
      <c r="HJ154" s="5"/>
      <c r="HK154" s="5"/>
      <c r="HL154" s="5"/>
      <c r="HM154" s="5"/>
      <c r="HN154" s="5"/>
      <c r="HO154" s="5"/>
      <c r="HP154" s="5"/>
      <c r="HQ154" s="5"/>
      <c r="HR154" s="5"/>
      <c r="HS154" s="5"/>
      <c r="HT154" s="5"/>
      <c r="HU154" s="5"/>
      <c r="HV154" s="5"/>
      <c r="HW154" s="5"/>
    </row>
    <row r="155" spans="1:23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c r="DI155" s="5"/>
      <c r="DJ155" s="5"/>
      <c r="DK155" s="5"/>
      <c r="DL155" s="5"/>
      <c r="DM155" s="5"/>
      <c r="DN155" s="5"/>
      <c r="DO155" s="5"/>
      <c r="DP155" s="5"/>
      <c r="DQ155" s="5"/>
      <c r="DR155" s="5"/>
      <c r="DS155" s="5"/>
      <c r="DT155" s="5"/>
      <c r="DU155" s="5"/>
      <c r="DV155" s="5"/>
      <c r="DW155" s="5"/>
      <c r="DX155" s="5"/>
      <c r="DY155" s="5"/>
      <c r="DZ155" s="5"/>
      <c r="EA155" s="5"/>
      <c r="EB155" s="5"/>
      <c r="EC155" s="5"/>
      <c r="ED155" s="5"/>
      <c r="EE155" s="5"/>
      <c r="EF155" s="5"/>
      <c r="EG155" s="5"/>
      <c r="EH155" s="5"/>
      <c r="EI155" s="5"/>
      <c r="EJ155" s="5"/>
      <c r="EK155" s="5"/>
      <c r="EL155" s="5"/>
      <c r="EM155" s="5"/>
      <c r="EN155" s="5"/>
      <c r="EO155" s="5"/>
      <c r="EP155" s="5"/>
      <c r="EQ155" s="5"/>
      <c r="ER155" s="5"/>
      <c r="ES155" s="5"/>
      <c r="ET155" s="5"/>
      <c r="EU155" s="5"/>
      <c r="EV155" s="5"/>
      <c r="EW155" s="5"/>
      <c r="EX155" s="5"/>
      <c r="EY155" s="5"/>
      <c r="EZ155" s="5"/>
      <c r="FA155" s="5"/>
      <c r="FB155" s="5"/>
      <c r="FC155" s="5"/>
      <c r="FD155" s="5"/>
      <c r="FE155" s="5"/>
      <c r="FF155" s="5"/>
      <c r="FG155" s="5"/>
      <c r="FH155" s="5"/>
      <c r="FI155" s="5"/>
      <c r="FJ155" s="5"/>
      <c r="FK155" s="5"/>
      <c r="FL155" s="5"/>
      <c r="FM155" s="5"/>
      <c r="FN155" s="5"/>
      <c r="FO155" s="5"/>
      <c r="FP155" s="5"/>
      <c r="FQ155" s="5"/>
      <c r="FR155" s="5"/>
      <c r="FS155" s="5"/>
      <c r="FT155" s="5"/>
      <c r="FU155" s="5"/>
      <c r="FV155" s="5"/>
      <c r="FW155" s="5"/>
      <c r="FX155" s="5"/>
      <c r="FY155" s="5"/>
      <c r="FZ155" s="5"/>
      <c r="GA155" s="5"/>
      <c r="GB155" s="5"/>
      <c r="GC155" s="5"/>
      <c r="GD155" s="5"/>
      <c r="GE155" s="5"/>
      <c r="GF155" s="5"/>
      <c r="GG155" s="5"/>
      <c r="GH155" s="5"/>
      <c r="GI155" s="5"/>
      <c r="GJ155" s="5"/>
      <c r="GK155" s="5"/>
      <c r="GL155" s="5"/>
      <c r="GM155" s="5"/>
      <c r="GN155" s="5"/>
      <c r="GO155" s="5"/>
      <c r="GP155" s="5"/>
      <c r="GQ155" s="5"/>
      <c r="GR155" s="5"/>
      <c r="GS155" s="5"/>
      <c r="GT155" s="5"/>
      <c r="GU155" s="5"/>
      <c r="GV155" s="5"/>
      <c r="GW155" s="5"/>
      <c r="GX155" s="5"/>
      <c r="GY155" s="5"/>
      <c r="GZ155" s="5"/>
      <c r="HA155" s="5"/>
      <c r="HB155" s="5"/>
      <c r="HC155" s="5"/>
      <c r="HD155" s="5"/>
      <c r="HE155" s="5"/>
      <c r="HF155" s="5"/>
      <c r="HG155" s="5"/>
      <c r="HH155" s="5"/>
      <c r="HI155" s="5"/>
      <c r="HJ155" s="5"/>
      <c r="HK155" s="5"/>
      <c r="HL155" s="5"/>
      <c r="HM155" s="5"/>
      <c r="HN155" s="5"/>
      <c r="HO155" s="5"/>
      <c r="HP155" s="5"/>
      <c r="HQ155" s="5"/>
      <c r="HR155" s="5"/>
      <c r="HS155" s="5"/>
      <c r="HT155" s="5"/>
      <c r="HU155" s="5"/>
      <c r="HV155" s="5"/>
      <c r="HW155" s="5"/>
    </row>
    <row r="156" spans="1:23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c r="DI156" s="5"/>
      <c r="DJ156" s="5"/>
      <c r="DK156" s="5"/>
      <c r="DL156" s="5"/>
      <c r="DM156" s="5"/>
      <c r="DN156" s="5"/>
      <c r="DO156" s="5"/>
      <c r="DP156" s="5"/>
      <c r="DQ156" s="5"/>
      <c r="DR156" s="5"/>
      <c r="DS156" s="5"/>
      <c r="DT156" s="5"/>
      <c r="DU156" s="5"/>
      <c r="DV156" s="5"/>
      <c r="DW156" s="5"/>
      <c r="DX156" s="5"/>
      <c r="DY156" s="5"/>
      <c r="DZ156" s="5"/>
      <c r="EA156" s="5"/>
      <c r="EB156" s="5"/>
      <c r="EC156" s="5"/>
      <c r="ED156" s="5"/>
      <c r="EE156" s="5"/>
      <c r="EF156" s="5"/>
      <c r="EG156" s="5"/>
      <c r="EH156" s="5"/>
      <c r="EI156" s="5"/>
      <c r="EJ156" s="5"/>
      <c r="EK156" s="5"/>
      <c r="EL156" s="5"/>
      <c r="EM156" s="5"/>
      <c r="EN156" s="5"/>
      <c r="EO156" s="5"/>
      <c r="EP156" s="5"/>
      <c r="EQ156" s="5"/>
      <c r="ER156" s="5"/>
      <c r="ES156" s="5"/>
      <c r="ET156" s="5"/>
      <c r="EU156" s="5"/>
      <c r="EV156" s="5"/>
      <c r="EW156" s="5"/>
      <c r="EX156" s="5"/>
      <c r="EY156" s="5"/>
      <c r="EZ156" s="5"/>
      <c r="FA156" s="5"/>
      <c r="FB156" s="5"/>
      <c r="FC156" s="5"/>
      <c r="FD156" s="5"/>
      <c r="FE156" s="5"/>
      <c r="FF156" s="5"/>
      <c r="FG156" s="5"/>
      <c r="FH156" s="5"/>
      <c r="FI156" s="5"/>
      <c r="FJ156" s="5"/>
      <c r="FK156" s="5"/>
      <c r="FL156" s="5"/>
      <c r="FM156" s="5"/>
      <c r="FN156" s="5"/>
      <c r="FO156" s="5"/>
      <c r="FP156" s="5"/>
      <c r="FQ156" s="5"/>
      <c r="FR156" s="5"/>
      <c r="FS156" s="5"/>
      <c r="FT156" s="5"/>
      <c r="FU156" s="5"/>
      <c r="FV156" s="5"/>
      <c r="FW156" s="5"/>
      <c r="FX156" s="5"/>
      <c r="FY156" s="5"/>
      <c r="FZ156" s="5"/>
      <c r="GA156" s="5"/>
      <c r="GB156" s="5"/>
      <c r="GC156" s="5"/>
      <c r="GD156" s="5"/>
      <c r="GE156" s="5"/>
      <c r="GF156" s="5"/>
      <c r="GG156" s="5"/>
      <c r="GH156" s="5"/>
      <c r="GI156" s="5"/>
      <c r="GJ156" s="5"/>
      <c r="GK156" s="5"/>
      <c r="GL156" s="5"/>
      <c r="GM156" s="5"/>
      <c r="GN156" s="5"/>
      <c r="GO156" s="5"/>
      <c r="GP156" s="5"/>
      <c r="GQ156" s="5"/>
      <c r="GR156" s="5"/>
      <c r="GS156" s="5"/>
      <c r="GT156" s="5"/>
      <c r="GU156" s="5"/>
      <c r="GV156" s="5"/>
      <c r="GW156" s="5"/>
      <c r="GX156" s="5"/>
      <c r="GY156" s="5"/>
      <c r="GZ156" s="5"/>
      <c r="HA156" s="5"/>
      <c r="HB156" s="5"/>
      <c r="HC156" s="5"/>
      <c r="HD156" s="5"/>
      <c r="HE156" s="5"/>
      <c r="HF156" s="5"/>
      <c r="HG156" s="5"/>
      <c r="HH156" s="5"/>
      <c r="HI156" s="5"/>
      <c r="HJ156" s="5"/>
      <c r="HK156" s="5"/>
      <c r="HL156" s="5"/>
      <c r="HM156" s="5"/>
      <c r="HN156" s="5"/>
      <c r="HO156" s="5"/>
      <c r="HP156" s="5"/>
      <c r="HQ156" s="5"/>
      <c r="HR156" s="5"/>
      <c r="HS156" s="5"/>
      <c r="HT156" s="5"/>
      <c r="HU156" s="5"/>
      <c r="HV156" s="5"/>
      <c r="HW156" s="5"/>
    </row>
    <row r="157" spans="1:23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c r="DI157" s="5"/>
      <c r="DJ157" s="5"/>
      <c r="DK157" s="5"/>
      <c r="DL157" s="5"/>
      <c r="DM157" s="5"/>
      <c r="DN157" s="5"/>
      <c r="DO157" s="5"/>
      <c r="DP157" s="5"/>
      <c r="DQ157" s="5"/>
      <c r="DR157" s="5"/>
      <c r="DS157" s="5"/>
      <c r="DT157" s="5"/>
      <c r="DU157" s="5"/>
      <c r="DV157" s="5"/>
      <c r="DW157" s="5"/>
      <c r="DX157" s="5"/>
      <c r="DY157" s="5"/>
      <c r="DZ157" s="5"/>
      <c r="EA157" s="5"/>
      <c r="EB157" s="5"/>
      <c r="EC157" s="5"/>
      <c r="ED157" s="5"/>
      <c r="EE157" s="5"/>
      <c r="EF157" s="5"/>
      <c r="EG157" s="5"/>
      <c r="EH157" s="5"/>
      <c r="EI157" s="5"/>
      <c r="EJ157" s="5"/>
      <c r="EK157" s="5"/>
      <c r="EL157" s="5"/>
      <c r="EM157" s="5"/>
      <c r="EN157" s="5"/>
      <c r="EO157" s="5"/>
      <c r="EP157" s="5"/>
      <c r="EQ157" s="5"/>
      <c r="ER157" s="5"/>
      <c r="ES157" s="5"/>
      <c r="ET157" s="5"/>
      <c r="EU157" s="5"/>
      <c r="EV157" s="5"/>
      <c r="EW157" s="5"/>
      <c r="EX157" s="5"/>
      <c r="EY157" s="5"/>
      <c r="EZ157" s="5"/>
      <c r="FA157" s="5"/>
      <c r="FB157" s="5"/>
      <c r="FC157" s="5"/>
      <c r="FD157" s="5"/>
      <c r="FE157" s="5"/>
      <c r="FF157" s="5"/>
      <c r="FG157" s="5"/>
      <c r="FH157" s="5"/>
      <c r="FI157" s="5"/>
      <c r="FJ157" s="5"/>
      <c r="FK157" s="5"/>
      <c r="FL157" s="5"/>
      <c r="FM157" s="5"/>
      <c r="FN157" s="5"/>
      <c r="FO157" s="5"/>
      <c r="FP157" s="5"/>
      <c r="FQ157" s="5"/>
      <c r="FR157" s="5"/>
      <c r="FS157" s="5"/>
      <c r="FT157" s="5"/>
      <c r="FU157" s="5"/>
      <c r="FV157" s="5"/>
      <c r="FW157" s="5"/>
      <c r="FX157" s="5"/>
      <c r="FY157" s="5"/>
      <c r="FZ157" s="5"/>
      <c r="GA157" s="5"/>
      <c r="GB157" s="5"/>
      <c r="GC157" s="5"/>
      <c r="GD157" s="5"/>
      <c r="GE157" s="5"/>
      <c r="GF157" s="5"/>
      <c r="GG157" s="5"/>
      <c r="GH157" s="5"/>
      <c r="GI157" s="5"/>
      <c r="GJ157" s="5"/>
      <c r="GK157" s="5"/>
      <c r="GL157" s="5"/>
      <c r="GM157" s="5"/>
      <c r="GN157" s="5"/>
      <c r="GO157" s="5"/>
      <c r="GP157" s="5"/>
      <c r="GQ157" s="5"/>
      <c r="GR157" s="5"/>
      <c r="GS157" s="5"/>
      <c r="GT157" s="5"/>
      <c r="GU157" s="5"/>
      <c r="GV157" s="5"/>
      <c r="GW157" s="5"/>
      <c r="GX157" s="5"/>
      <c r="GY157" s="5"/>
      <c r="GZ157" s="5"/>
      <c r="HA157" s="5"/>
      <c r="HB157" s="5"/>
      <c r="HC157" s="5"/>
      <c r="HD157" s="5"/>
      <c r="HE157" s="5"/>
      <c r="HF157" s="5"/>
      <c r="HG157" s="5"/>
      <c r="HH157" s="5"/>
      <c r="HI157" s="5"/>
      <c r="HJ157" s="5"/>
      <c r="HK157" s="5"/>
      <c r="HL157" s="5"/>
      <c r="HM157" s="5"/>
      <c r="HN157" s="5"/>
      <c r="HO157" s="5"/>
      <c r="HP157" s="5"/>
      <c r="HQ157" s="5"/>
      <c r="HR157" s="5"/>
      <c r="HS157" s="5"/>
      <c r="HT157" s="5"/>
      <c r="HU157" s="5"/>
      <c r="HV157" s="5"/>
      <c r="HW157" s="5"/>
    </row>
    <row r="158" spans="1:23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c r="DI158" s="5"/>
      <c r="DJ158" s="5"/>
      <c r="DK158" s="5"/>
      <c r="DL158" s="5"/>
      <c r="DM158" s="5"/>
      <c r="DN158" s="5"/>
      <c r="DO158" s="5"/>
      <c r="DP158" s="5"/>
      <c r="DQ158" s="5"/>
      <c r="DR158" s="5"/>
      <c r="DS158" s="5"/>
      <c r="DT158" s="5"/>
      <c r="DU158" s="5"/>
      <c r="DV158" s="5"/>
      <c r="DW158" s="5"/>
      <c r="DX158" s="5"/>
      <c r="DY158" s="5"/>
      <c r="DZ158" s="5"/>
      <c r="EA158" s="5"/>
      <c r="EB158" s="5"/>
      <c r="EC158" s="5"/>
      <c r="ED158" s="5"/>
      <c r="EE158" s="5"/>
      <c r="EF158" s="5"/>
      <c r="EG158" s="5"/>
      <c r="EH158" s="5"/>
      <c r="EI158" s="5"/>
      <c r="EJ158" s="5"/>
      <c r="EK158" s="5"/>
      <c r="EL158" s="5"/>
      <c r="EM158" s="5"/>
      <c r="EN158" s="5"/>
      <c r="EO158" s="5"/>
      <c r="EP158" s="5"/>
      <c r="EQ158" s="5"/>
      <c r="ER158" s="5"/>
      <c r="ES158" s="5"/>
      <c r="ET158" s="5"/>
      <c r="EU158" s="5"/>
      <c r="EV158" s="5"/>
      <c r="EW158" s="5"/>
      <c r="EX158" s="5"/>
      <c r="EY158" s="5"/>
      <c r="EZ158" s="5"/>
      <c r="FA158" s="5"/>
      <c r="FB158" s="5"/>
      <c r="FC158" s="5"/>
      <c r="FD158" s="5"/>
      <c r="FE158" s="5"/>
      <c r="FF158" s="5"/>
      <c r="FG158" s="5"/>
      <c r="FH158" s="5"/>
      <c r="FI158" s="5"/>
      <c r="FJ158" s="5"/>
      <c r="FK158" s="5"/>
      <c r="FL158" s="5"/>
      <c r="FM158" s="5"/>
      <c r="FN158" s="5"/>
      <c r="FO158" s="5"/>
      <c r="FP158" s="5"/>
      <c r="FQ158" s="5"/>
      <c r="FR158" s="5"/>
      <c r="FS158" s="5"/>
      <c r="FT158" s="5"/>
      <c r="FU158" s="5"/>
      <c r="FV158" s="5"/>
      <c r="FW158" s="5"/>
      <c r="FX158" s="5"/>
      <c r="FY158" s="5"/>
      <c r="FZ158" s="5"/>
      <c r="GA158" s="5"/>
      <c r="GB158" s="5"/>
      <c r="GC158" s="5"/>
      <c r="GD158" s="5"/>
      <c r="GE158" s="5"/>
      <c r="GF158" s="5"/>
      <c r="GG158" s="5"/>
      <c r="GH158" s="5"/>
      <c r="GI158" s="5"/>
      <c r="GJ158" s="5"/>
      <c r="GK158" s="5"/>
      <c r="GL158" s="5"/>
      <c r="GM158" s="5"/>
      <c r="GN158" s="5"/>
      <c r="GO158" s="5"/>
      <c r="GP158" s="5"/>
      <c r="GQ158" s="5"/>
      <c r="GR158" s="5"/>
      <c r="GS158" s="5"/>
      <c r="GT158" s="5"/>
      <c r="GU158" s="5"/>
      <c r="GV158" s="5"/>
      <c r="GW158" s="5"/>
      <c r="GX158" s="5"/>
      <c r="GY158" s="5"/>
      <c r="GZ158" s="5"/>
      <c r="HA158" s="5"/>
      <c r="HB158" s="5"/>
      <c r="HC158" s="5"/>
      <c r="HD158" s="5"/>
      <c r="HE158" s="5"/>
      <c r="HF158" s="5"/>
      <c r="HG158" s="5"/>
      <c r="HH158" s="5"/>
      <c r="HI158" s="5"/>
      <c r="HJ158" s="5"/>
      <c r="HK158" s="5"/>
      <c r="HL158" s="5"/>
      <c r="HM158" s="5"/>
      <c r="HN158" s="5"/>
      <c r="HO158" s="5"/>
      <c r="HP158" s="5"/>
      <c r="HQ158" s="5"/>
      <c r="HR158" s="5"/>
      <c r="HS158" s="5"/>
      <c r="HT158" s="5"/>
      <c r="HU158" s="5"/>
      <c r="HV158" s="5"/>
      <c r="HW158" s="5"/>
    </row>
    <row r="159" spans="1:23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c r="DI159" s="5"/>
      <c r="DJ159" s="5"/>
      <c r="DK159" s="5"/>
      <c r="DL159" s="5"/>
      <c r="DM159" s="5"/>
      <c r="DN159" s="5"/>
      <c r="DO159" s="5"/>
      <c r="DP159" s="5"/>
      <c r="DQ159" s="5"/>
      <c r="DR159" s="5"/>
      <c r="DS159" s="5"/>
      <c r="DT159" s="5"/>
      <c r="DU159" s="5"/>
      <c r="DV159" s="5"/>
      <c r="DW159" s="5"/>
      <c r="DX159" s="5"/>
      <c r="DY159" s="5"/>
      <c r="DZ159" s="5"/>
      <c r="EA159" s="5"/>
      <c r="EB159" s="5"/>
      <c r="EC159" s="5"/>
      <c r="ED159" s="5"/>
      <c r="EE159" s="5"/>
      <c r="EF159" s="5"/>
      <c r="EG159" s="5"/>
      <c r="EH159" s="5"/>
      <c r="EI159" s="5"/>
      <c r="EJ159" s="5"/>
      <c r="EK159" s="5"/>
      <c r="EL159" s="5"/>
      <c r="EM159" s="5"/>
      <c r="EN159" s="5"/>
      <c r="EO159" s="5"/>
      <c r="EP159" s="5"/>
      <c r="EQ159" s="5"/>
      <c r="ER159" s="5"/>
      <c r="ES159" s="5"/>
      <c r="ET159" s="5"/>
      <c r="EU159" s="5"/>
      <c r="EV159" s="5"/>
      <c r="EW159" s="5"/>
      <c r="EX159" s="5"/>
      <c r="EY159" s="5"/>
      <c r="EZ159" s="5"/>
      <c r="FA159" s="5"/>
      <c r="FB159" s="5"/>
      <c r="FC159" s="5"/>
      <c r="FD159" s="5"/>
      <c r="FE159" s="5"/>
      <c r="FF159" s="5"/>
      <c r="FG159" s="5"/>
      <c r="FH159" s="5"/>
      <c r="FI159" s="5"/>
      <c r="FJ159" s="5"/>
      <c r="FK159" s="5"/>
      <c r="FL159" s="5"/>
      <c r="FM159" s="5"/>
      <c r="FN159" s="5"/>
      <c r="FO159" s="5"/>
      <c r="FP159" s="5"/>
      <c r="FQ159" s="5"/>
      <c r="FR159" s="5"/>
      <c r="FS159" s="5"/>
      <c r="FT159" s="5"/>
      <c r="FU159" s="5"/>
      <c r="FV159" s="5"/>
      <c r="FW159" s="5"/>
      <c r="FX159" s="5"/>
      <c r="FY159" s="5"/>
      <c r="FZ159" s="5"/>
      <c r="GA159" s="5"/>
      <c r="GB159" s="5"/>
      <c r="GC159" s="5"/>
      <c r="GD159" s="5"/>
      <c r="GE159" s="5"/>
      <c r="GF159" s="5"/>
      <c r="GG159" s="5"/>
      <c r="GH159" s="5"/>
      <c r="GI159" s="5"/>
      <c r="GJ159" s="5"/>
      <c r="GK159" s="5"/>
      <c r="GL159" s="5"/>
      <c r="GM159" s="5"/>
      <c r="GN159" s="5"/>
      <c r="GO159" s="5"/>
      <c r="GP159" s="5"/>
      <c r="GQ159" s="5"/>
      <c r="GR159" s="5"/>
      <c r="GS159" s="5"/>
      <c r="GT159" s="5"/>
      <c r="GU159" s="5"/>
      <c r="GV159" s="5"/>
      <c r="GW159" s="5"/>
      <c r="GX159" s="5"/>
      <c r="GY159" s="5"/>
      <c r="GZ159" s="5"/>
      <c r="HA159" s="5"/>
      <c r="HB159" s="5"/>
      <c r="HC159" s="5"/>
      <c r="HD159" s="5"/>
      <c r="HE159" s="5"/>
      <c r="HF159" s="5"/>
      <c r="HG159" s="5"/>
      <c r="HH159" s="5"/>
      <c r="HI159" s="5"/>
      <c r="HJ159" s="5"/>
      <c r="HK159" s="5"/>
      <c r="HL159" s="5"/>
      <c r="HM159" s="5"/>
      <c r="HN159" s="5"/>
      <c r="HO159" s="5"/>
      <c r="HP159" s="5"/>
      <c r="HQ159" s="5"/>
      <c r="HR159" s="5"/>
      <c r="HS159" s="5"/>
      <c r="HT159" s="5"/>
      <c r="HU159" s="5"/>
      <c r="HV159" s="5"/>
      <c r="HW159" s="5"/>
    </row>
    <row r="160" spans="1:23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c r="DI160" s="5"/>
      <c r="DJ160" s="5"/>
      <c r="DK160" s="5"/>
      <c r="DL160" s="5"/>
      <c r="DM160" s="5"/>
      <c r="DN160" s="5"/>
      <c r="DO160" s="5"/>
      <c r="DP160" s="5"/>
      <c r="DQ160" s="5"/>
      <c r="DR160" s="5"/>
      <c r="DS160" s="5"/>
      <c r="DT160" s="5"/>
      <c r="DU160" s="5"/>
      <c r="DV160" s="5"/>
      <c r="DW160" s="5"/>
      <c r="DX160" s="5"/>
      <c r="DY160" s="5"/>
      <c r="DZ160" s="5"/>
      <c r="EA160" s="5"/>
      <c r="EB160" s="5"/>
      <c r="EC160" s="5"/>
      <c r="ED160" s="5"/>
      <c r="EE160" s="5"/>
      <c r="EF160" s="5"/>
      <c r="EG160" s="5"/>
      <c r="EH160" s="5"/>
      <c r="EI160" s="5"/>
      <c r="EJ160" s="5"/>
      <c r="EK160" s="5"/>
      <c r="EL160" s="5"/>
      <c r="EM160" s="5"/>
      <c r="EN160" s="5"/>
      <c r="EO160" s="5"/>
      <c r="EP160" s="5"/>
      <c r="EQ160" s="5"/>
      <c r="ER160" s="5"/>
      <c r="ES160" s="5"/>
      <c r="ET160" s="5"/>
      <c r="EU160" s="5"/>
      <c r="EV160" s="5"/>
      <c r="EW160" s="5"/>
      <c r="EX160" s="5"/>
      <c r="EY160" s="5"/>
      <c r="EZ160" s="5"/>
      <c r="FA160" s="5"/>
      <c r="FB160" s="5"/>
      <c r="FC160" s="5"/>
      <c r="FD160" s="5"/>
      <c r="FE160" s="5"/>
      <c r="FF160" s="5"/>
      <c r="FG160" s="5"/>
      <c r="FH160" s="5"/>
      <c r="FI160" s="5"/>
      <c r="FJ160" s="5"/>
      <c r="FK160" s="5"/>
      <c r="FL160" s="5"/>
      <c r="FM160" s="5"/>
      <c r="FN160" s="5"/>
      <c r="FO160" s="5"/>
      <c r="FP160" s="5"/>
      <c r="FQ160" s="5"/>
      <c r="FR160" s="5"/>
      <c r="FS160" s="5"/>
      <c r="FT160" s="5"/>
      <c r="FU160" s="5"/>
      <c r="FV160" s="5"/>
      <c r="FW160" s="5"/>
      <c r="FX160" s="5"/>
      <c r="FY160" s="5"/>
      <c r="FZ160" s="5"/>
      <c r="GA160" s="5"/>
      <c r="GB160" s="5"/>
      <c r="GC160" s="5"/>
      <c r="GD160" s="5"/>
      <c r="GE160" s="5"/>
      <c r="GF160" s="5"/>
      <c r="GG160" s="5"/>
      <c r="GH160" s="5"/>
      <c r="GI160" s="5"/>
      <c r="GJ160" s="5"/>
      <c r="GK160" s="5"/>
      <c r="GL160" s="5"/>
      <c r="GM160" s="5"/>
      <c r="GN160" s="5"/>
      <c r="GO160" s="5"/>
      <c r="GP160" s="5"/>
      <c r="GQ160" s="5"/>
      <c r="GR160" s="5"/>
      <c r="GS160" s="5"/>
      <c r="GT160" s="5"/>
      <c r="GU160" s="5"/>
      <c r="GV160" s="5"/>
      <c r="GW160" s="5"/>
      <c r="GX160" s="5"/>
      <c r="GY160" s="5"/>
      <c r="GZ160" s="5"/>
      <c r="HA160" s="5"/>
      <c r="HB160" s="5"/>
      <c r="HC160" s="5"/>
      <c r="HD160" s="5"/>
      <c r="HE160" s="5"/>
      <c r="HF160" s="5"/>
      <c r="HG160" s="5"/>
      <c r="HH160" s="5"/>
      <c r="HI160" s="5"/>
      <c r="HJ160" s="5"/>
      <c r="HK160" s="5"/>
      <c r="HL160" s="5"/>
      <c r="HM160" s="5"/>
      <c r="HN160" s="5"/>
      <c r="HO160" s="5"/>
      <c r="HP160" s="5"/>
      <c r="HQ160" s="5"/>
      <c r="HR160" s="5"/>
      <c r="HS160" s="5"/>
      <c r="HT160" s="5"/>
      <c r="HU160" s="5"/>
      <c r="HV160" s="5"/>
      <c r="HW160" s="5"/>
    </row>
    <row r="161" spans="1:23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c r="DI161" s="5"/>
      <c r="DJ161" s="5"/>
      <c r="DK161" s="5"/>
      <c r="DL161" s="5"/>
      <c r="DM161" s="5"/>
      <c r="DN161" s="5"/>
      <c r="DO161" s="5"/>
      <c r="DP161" s="5"/>
      <c r="DQ161" s="5"/>
      <c r="DR161" s="5"/>
      <c r="DS161" s="5"/>
      <c r="DT161" s="5"/>
      <c r="DU161" s="5"/>
      <c r="DV161" s="5"/>
      <c r="DW161" s="5"/>
      <c r="DX161" s="5"/>
      <c r="DY161" s="5"/>
      <c r="DZ161" s="5"/>
      <c r="EA161" s="5"/>
      <c r="EB161" s="5"/>
      <c r="EC161" s="5"/>
      <c r="ED161" s="5"/>
      <c r="EE161" s="5"/>
      <c r="EF161" s="5"/>
      <c r="EG161" s="5"/>
      <c r="EH161" s="5"/>
      <c r="EI161" s="5"/>
      <c r="EJ161" s="5"/>
      <c r="EK161" s="5"/>
      <c r="EL161" s="5"/>
      <c r="EM161" s="5"/>
      <c r="EN161" s="5"/>
      <c r="EO161" s="5"/>
      <c r="EP161" s="5"/>
      <c r="EQ161" s="5"/>
      <c r="ER161" s="5"/>
      <c r="ES161" s="5"/>
      <c r="ET161" s="5"/>
      <c r="EU161" s="5"/>
      <c r="EV161" s="5"/>
      <c r="EW161" s="5"/>
      <c r="EX161" s="5"/>
      <c r="EY161" s="5"/>
      <c r="EZ161" s="5"/>
      <c r="FA161" s="5"/>
      <c r="FB161" s="5"/>
      <c r="FC161" s="5"/>
      <c r="FD161" s="5"/>
      <c r="FE161" s="5"/>
      <c r="FF161" s="5"/>
      <c r="FG161" s="5"/>
      <c r="FH161" s="5"/>
      <c r="FI161" s="5"/>
      <c r="FJ161" s="5"/>
      <c r="FK161" s="5"/>
      <c r="FL161" s="5"/>
      <c r="FM161" s="5"/>
      <c r="FN161" s="5"/>
      <c r="FO161" s="5"/>
      <c r="FP161" s="5"/>
      <c r="FQ161" s="5"/>
      <c r="FR161" s="5"/>
      <c r="FS161" s="5"/>
      <c r="FT161" s="5"/>
      <c r="FU161" s="5"/>
      <c r="FV161" s="5"/>
      <c r="FW161" s="5"/>
      <c r="FX161" s="5"/>
      <c r="FY161" s="5"/>
      <c r="FZ161" s="5"/>
      <c r="GA161" s="5"/>
      <c r="GB161" s="5"/>
      <c r="GC161" s="5"/>
      <c r="GD161" s="5"/>
      <c r="GE161" s="5"/>
      <c r="GF161" s="5"/>
      <c r="GG161" s="5"/>
      <c r="GH161" s="5"/>
      <c r="GI161" s="5"/>
      <c r="GJ161" s="5"/>
      <c r="GK161" s="5"/>
      <c r="GL161" s="5"/>
      <c r="GM161" s="5"/>
      <c r="GN161" s="5"/>
      <c r="GO161" s="5"/>
      <c r="GP161" s="5"/>
      <c r="GQ161" s="5"/>
      <c r="GR161" s="5"/>
      <c r="GS161" s="5"/>
      <c r="GT161" s="5"/>
      <c r="GU161" s="5"/>
      <c r="GV161" s="5"/>
      <c r="GW161" s="5"/>
      <c r="GX161" s="5"/>
      <c r="GY161" s="5"/>
      <c r="GZ161" s="5"/>
      <c r="HA161" s="5"/>
      <c r="HB161" s="5"/>
      <c r="HC161" s="5"/>
      <c r="HD161" s="5"/>
      <c r="HE161" s="5"/>
      <c r="HF161" s="5"/>
      <c r="HG161" s="5"/>
      <c r="HH161" s="5"/>
      <c r="HI161" s="5"/>
      <c r="HJ161" s="5"/>
      <c r="HK161" s="5"/>
      <c r="HL161" s="5"/>
      <c r="HM161" s="5"/>
      <c r="HN161" s="5"/>
      <c r="HO161" s="5"/>
      <c r="HP161" s="5"/>
      <c r="HQ161" s="5"/>
      <c r="HR161" s="5"/>
      <c r="HS161" s="5"/>
      <c r="HT161" s="5"/>
      <c r="HU161" s="5"/>
      <c r="HV161" s="5"/>
      <c r="HW161" s="5"/>
    </row>
    <row r="162" spans="1:23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c r="DI162" s="5"/>
      <c r="DJ162" s="5"/>
      <c r="DK162" s="5"/>
      <c r="DL162" s="5"/>
      <c r="DM162" s="5"/>
      <c r="DN162" s="5"/>
      <c r="DO162" s="5"/>
      <c r="DP162" s="5"/>
      <c r="DQ162" s="5"/>
      <c r="DR162" s="5"/>
      <c r="DS162" s="5"/>
      <c r="DT162" s="5"/>
      <c r="DU162" s="5"/>
      <c r="DV162" s="5"/>
      <c r="DW162" s="5"/>
      <c r="DX162" s="5"/>
      <c r="DY162" s="5"/>
      <c r="DZ162" s="5"/>
      <c r="EA162" s="5"/>
      <c r="EB162" s="5"/>
      <c r="EC162" s="5"/>
      <c r="ED162" s="5"/>
      <c r="EE162" s="5"/>
      <c r="EF162" s="5"/>
      <c r="EG162" s="5"/>
      <c r="EH162" s="5"/>
      <c r="EI162" s="5"/>
      <c r="EJ162" s="5"/>
      <c r="EK162" s="5"/>
      <c r="EL162" s="5"/>
      <c r="EM162" s="5"/>
      <c r="EN162" s="5"/>
      <c r="EO162" s="5"/>
      <c r="EP162" s="5"/>
      <c r="EQ162" s="5"/>
      <c r="ER162" s="5"/>
      <c r="ES162" s="5"/>
      <c r="ET162" s="5"/>
      <c r="EU162" s="5"/>
      <c r="EV162" s="5"/>
      <c r="EW162" s="5"/>
      <c r="EX162" s="5"/>
      <c r="EY162" s="5"/>
      <c r="EZ162" s="5"/>
      <c r="FA162" s="5"/>
      <c r="FB162" s="5"/>
      <c r="FC162" s="5"/>
      <c r="FD162" s="5"/>
      <c r="FE162" s="5"/>
      <c r="FF162" s="5"/>
      <c r="FG162" s="5"/>
      <c r="FH162" s="5"/>
      <c r="FI162" s="5"/>
      <c r="FJ162" s="5"/>
      <c r="FK162" s="5"/>
      <c r="FL162" s="5"/>
      <c r="FM162" s="5"/>
      <c r="FN162" s="5"/>
      <c r="FO162" s="5"/>
      <c r="FP162" s="5"/>
      <c r="FQ162" s="5"/>
      <c r="FR162" s="5"/>
      <c r="FS162" s="5"/>
      <c r="FT162" s="5"/>
      <c r="FU162" s="5"/>
      <c r="FV162" s="5"/>
      <c r="FW162" s="5"/>
      <c r="FX162" s="5"/>
      <c r="FY162" s="5"/>
      <c r="FZ162" s="5"/>
      <c r="GA162" s="5"/>
      <c r="GB162" s="5"/>
      <c r="GC162" s="5"/>
      <c r="GD162" s="5"/>
      <c r="GE162" s="5"/>
      <c r="GF162" s="5"/>
      <c r="GG162" s="5"/>
      <c r="GH162" s="5"/>
      <c r="GI162" s="5"/>
      <c r="GJ162" s="5"/>
      <c r="GK162" s="5"/>
      <c r="GL162" s="5"/>
      <c r="GM162" s="5"/>
      <c r="GN162" s="5"/>
      <c r="GO162" s="5"/>
      <c r="GP162" s="5"/>
      <c r="GQ162" s="5"/>
      <c r="GR162" s="5"/>
      <c r="GS162" s="5"/>
      <c r="GT162" s="5"/>
      <c r="GU162" s="5"/>
      <c r="GV162" s="5"/>
      <c r="GW162" s="5"/>
      <c r="GX162" s="5"/>
      <c r="GY162" s="5"/>
      <c r="GZ162" s="5"/>
      <c r="HA162" s="5"/>
      <c r="HB162" s="5"/>
      <c r="HC162" s="5"/>
      <c r="HD162" s="5"/>
      <c r="HE162" s="5"/>
      <c r="HF162" s="5"/>
      <c r="HG162" s="5"/>
      <c r="HH162" s="5"/>
      <c r="HI162" s="5"/>
      <c r="HJ162" s="5"/>
      <c r="HK162" s="5"/>
      <c r="HL162" s="5"/>
      <c r="HM162" s="5"/>
      <c r="HN162" s="5"/>
      <c r="HO162" s="5"/>
      <c r="HP162" s="5"/>
      <c r="HQ162" s="5"/>
      <c r="HR162" s="5"/>
      <c r="HS162" s="5"/>
      <c r="HT162" s="5"/>
      <c r="HU162" s="5"/>
      <c r="HV162" s="5"/>
      <c r="HW162" s="5"/>
    </row>
    <row r="163" spans="1:23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row>
    <row r="164" spans="1:23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row>
    <row r="165" spans="1:23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c r="DI165" s="5"/>
      <c r="DJ165" s="5"/>
      <c r="DK165" s="5"/>
      <c r="DL165" s="5"/>
      <c r="DM165" s="5"/>
      <c r="DN165" s="5"/>
      <c r="DO165" s="5"/>
      <c r="DP165" s="5"/>
      <c r="DQ165" s="5"/>
      <c r="DR165" s="5"/>
      <c r="DS165" s="5"/>
      <c r="DT165" s="5"/>
      <c r="DU165" s="5"/>
      <c r="DV165" s="5"/>
      <c r="DW165" s="5"/>
      <c r="DX165" s="5"/>
      <c r="DY165" s="5"/>
      <c r="DZ165" s="5"/>
      <c r="EA165" s="5"/>
      <c r="EB165" s="5"/>
      <c r="EC165" s="5"/>
      <c r="ED165" s="5"/>
      <c r="EE165" s="5"/>
      <c r="EF165" s="5"/>
      <c r="EG165" s="5"/>
      <c r="EH165" s="5"/>
      <c r="EI165" s="5"/>
      <c r="EJ165" s="5"/>
      <c r="EK165" s="5"/>
      <c r="EL165" s="5"/>
      <c r="EM165" s="5"/>
      <c r="EN165" s="5"/>
      <c r="EO165" s="5"/>
      <c r="EP165" s="5"/>
      <c r="EQ165" s="5"/>
      <c r="ER165" s="5"/>
      <c r="ES165" s="5"/>
      <c r="ET165" s="5"/>
      <c r="EU165" s="5"/>
      <c r="EV165" s="5"/>
      <c r="EW165" s="5"/>
      <c r="EX165" s="5"/>
      <c r="EY165" s="5"/>
      <c r="EZ165" s="5"/>
      <c r="FA165" s="5"/>
      <c r="FB165" s="5"/>
      <c r="FC165" s="5"/>
      <c r="FD165" s="5"/>
      <c r="FE165" s="5"/>
      <c r="FF165" s="5"/>
      <c r="FG165" s="5"/>
      <c r="FH165" s="5"/>
      <c r="FI165" s="5"/>
      <c r="FJ165" s="5"/>
      <c r="FK165" s="5"/>
      <c r="FL165" s="5"/>
      <c r="FM165" s="5"/>
      <c r="FN165" s="5"/>
      <c r="FO165" s="5"/>
      <c r="FP165" s="5"/>
      <c r="FQ165" s="5"/>
      <c r="FR165" s="5"/>
      <c r="FS165" s="5"/>
      <c r="FT165" s="5"/>
      <c r="FU165" s="5"/>
      <c r="FV165" s="5"/>
      <c r="FW165" s="5"/>
      <c r="FX165" s="5"/>
      <c r="FY165" s="5"/>
      <c r="FZ165" s="5"/>
      <c r="GA165" s="5"/>
      <c r="GB165" s="5"/>
      <c r="GC165" s="5"/>
      <c r="GD165" s="5"/>
      <c r="GE165" s="5"/>
      <c r="GF165" s="5"/>
      <c r="GG165" s="5"/>
      <c r="GH165" s="5"/>
      <c r="GI165" s="5"/>
      <c r="GJ165" s="5"/>
      <c r="GK165" s="5"/>
      <c r="GL165" s="5"/>
      <c r="GM165" s="5"/>
      <c r="GN165" s="5"/>
      <c r="GO165" s="5"/>
      <c r="GP165" s="5"/>
      <c r="GQ165" s="5"/>
      <c r="GR165" s="5"/>
      <c r="GS165" s="5"/>
      <c r="GT165" s="5"/>
      <c r="GU165" s="5"/>
      <c r="GV165" s="5"/>
      <c r="GW165" s="5"/>
      <c r="GX165" s="5"/>
      <c r="GY165" s="5"/>
      <c r="GZ165" s="5"/>
      <c r="HA165" s="5"/>
      <c r="HB165" s="5"/>
      <c r="HC165" s="5"/>
      <c r="HD165" s="5"/>
      <c r="HE165" s="5"/>
      <c r="HF165" s="5"/>
      <c r="HG165" s="5"/>
      <c r="HH165" s="5"/>
      <c r="HI165" s="5"/>
      <c r="HJ165" s="5"/>
      <c r="HK165" s="5"/>
      <c r="HL165" s="5"/>
      <c r="HM165" s="5"/>
      <c r="HN165" s="5"/>
      <c r="HO165" s="5"/>
      <c r="HP165" s="5"/>
      <c r="HQ165" s="5"/>
      <c r="HR165" s="5"/>
      <c r="HS165" s="5"/>
      <c r="HT165" s="5"/>
      <c r="HU165" s="5"/>
      <c r="HV165" s="5"/>
      <c r="HW165" s="5"/>
    </row>
    <row r="166" spans="1:23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c r="DI166" s="5"/>
      <c r="DJ166" s="5"/>
      <c r="DK166" s="5"/>
      <c r="DL166" s="5"/>
      <c r="DM166" s="5"/>
      <c r="DN166" s="5"/>
      <c r="DO166" s="5"/>
      <c r="DP166" s="5"/>
      <c r="DQ166" s="5"/>
      <c r="DR166" s="5"/>
      <c r="DS166" s="5"/>
      <c r="DT166" s="5"/>
      <c r="DU166" s="5"/>
      <c r="DV166" s="5"/>
      <c r="DW166" s="5"/>
      <c r="DX166" s="5"/>
      <c r="DY166" s="5"/>
      <c r="DZ166" s="5"/>
      <c r="EA166" s="5"/>
      <c r="EB166" s="5"/>
      <c r="EC166" s="5"/>
      <c r="ED166" s="5"/>
      <c r="EE166" s="5"/>
      <c r="EF166" s="5"/>
      <c r="EG166" s="5"/>
      <c r="EH166" s="5"/>
      <c r="EI166" s="5"/>
      <c r="EJ166" s="5"/>
      <c r="EK166" s="5"/>
      <c r="EL166" s="5"/>
      <c r="EM166" s="5"/>
      <c r="EN166" s="5"/>
      <c r="EO166" s="5"/>
      <c r="EP166" s="5"/>
      <c r="EQ166" s="5"/>
      <c r="ER166" s="5"/>
      <c r="ES166" s="5"/>
      <c r="ET166" s="5"/>
      <c r="EU166" s="5"/>
      <c r="EV166" s="5"/>
      <c r="EW166" s="5"/>
      <c r="EX166" s="5"/>
      <c r="EY166" s="5"/>
      <c r="EZ166" s="5"/>
      <c r="FA166" s="5"/>
      <c r="FB166" s="5"/>
      <c r="FC166" s="5"/>
      <c r="FD166" s="5"/>
      <c r="FE166" s="5"/>
      <c r="FF166" s="5"/>
      <c r="FG166" s="5"/>
      <c r="FH166" s="5"/>
      <c r="FI166" s="5"/>
      <c r="FJ166" s="5"/>
      <c r="FK166" s="5"/>
      <c r="FL166" s="5"/>
      <c r="FM166" s="5"/>
      <c r="FN166" s="5"/>
      <c r="FO166" s="5"/>
      <c r="FP166" s="5"/>
      <c r="FQ166" s="5"/>
      <c r="FR166" s="5"/>
      <c r="FS166" s="5"/>
      <c r="FT166" s="5"/>
      <c r="FU166" s="5"/>
      <c r="FV166" s="5"/>
      <c r="FW166" s="5"/>
      <c r="FX166" s="5"/>
      <c r="FY166" s="5"/>
      <c r="FZ166" s="5"/>
      <c r="GA166" s="5"/>
      <c r="GB166" s="5"/>
      <c r="GC166" s="5"/>
      <c r="GD166" s="5"/>
      <c r="GE166" s="5"/>
      <c r="GF166" s="5"/>
      <c r="GG166" s="5"/>
      <c r="GH166" s="5"/>
      <c r="GI166" s="5"/>
      <c r="GJ166" s="5"/>
      <c r="GK166" s="5"/>
      <c r="GL166" s="5"/>
      <c r="GM166" s="5"/>
      <c r="GN166" s="5"/>
      <c r="GO166" s="5"/>
      <c r="GP166" s="5"/>
      <c r="GQ166" s="5"/>
      <c r="GR166" s="5"/>
      <c r="GS166" s="5"/>
      <c r="GT166" s="5"/>
      <c r="GU166" s="5"/>
      <c r="GV166" s="5"/>
      <c r="GW166" s="5"/>
      <c r="GX166" s="5"/>
      <c r="GY166" s="5"/>
      <c r="GZ166" s="5"/>
      <c r="HA166" s="5"/>
      <c r="HB166" s="5"/>
      <c r="HC166" s="5"/>
      <c r="HD166" s="5"/>
      <c r="HE166" s="5"/>
      <c r="HF166" s="5"/>
      <c r="HG166" s="5"/>
      <c r="HH166" s="5"/>
      <c r="HI166" s="5"/>
      <c r="HJ166" s="5"/>
      <c r="HK166" s="5"/>
      <c r="HL166" s="5"/>
      <c r="HM166" s="5"/>
      <c r="HN166" s="5"/>
      <c r="HO166" s="5"/>
      <c r="HP166" s="5"/>
      <c r="HQ166" s="5"/>
      <c r="HR166" s="5"/>
      <c r="HS166" s="5"/>
      <c r="HT166" s="5"/>
      <c r="HU166" s="5"/>
      <c r="HV166" s="5"/>
      <c r="HW166" s="5"/>
    </row>
    <row r="167" spans="1:23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c r="DI167" s="5"/>
      <c r="DJ167" s="5"/>
      <c r="DK167" s="5"/>
      <c r="DL167" s="5"/>
      <c r="DM167" s="5"/>
      <c r="DN167" s="5"/>
      <c r="DO167" s="5"/>
      <c r="DP167" s="5"/>
      <c r="DQ167" s="5"/>
      <c r="DR167" s="5"/>
      <c r="DS167" s="5"/>
      <c r="DT167" s="5"/>
      <c r="DU167" s="5"/>
      <c r="DV167" s="5"/>
      <c r="DW167" s="5"/>
      <c r="DX167" s="5"/>
      <c r="DY167" s="5"/>
      <c r="DZ167" s="5"/>
      <c r="EA167" s="5"/>
      <c r="EB167" s="5"/>
      <c r="EC167" s="5"/>
      <c r="ED167" s="5"/>
      <c r="EE167" s="5"/>
      <c r="EF167" s="5"/>
      <c r="EG167" s="5"/>
      <c r="EH167" s="5"/>
      <c r="EI167" s="5"/>
      <c r="EJ167" s="5"/>
      <c r="EK167" s="5"/>
      <c r="EL167" s="5"/>
      <c r="EM167" s="5"/>
      <c r="EN167" s="5"/>
      <c r="EO167" s="5"/>
      <c r="EP167" s="5"/>
      <c r="EQ167" s="5"/>
      <c r="ER167" s="5"/>
      <c r="ES167" s="5"/>
      <c r="ET167" s="5"/>
      <c r="EU167" s="5"/>
      <c r="EV167" s="5"/>
      <c r="EW167" s="5"/>
      <c r="EX167" s="5"/>
      <c r="EY167" s="5"/>
      <c r="EZ167" s="5"/>
      <c r="FA167" s="5"/>
      <c r="FB167" s="5"/>
      <c r="FC167" s="5"/>
      <c r="FD167" s="5"/>
      <c r="FE167" s="5"/>
      <c r="FF167" s="5"/>
      <c r="FG167" s="5"/>
      <c r="FH167" s="5"/>
      <c r="FI167" s="5"/>
      <c r="FJ167" s="5"/>
      <c r="FK167" s="5"/>
      <c r="FL167" s="5"/>
      <c r="FM167" s="5"/>
      <c r="FN167" s="5"/>
      <c r="FO167" s="5"/>
      <c r="FP167" s="5"/>
      <c r="FQ167" s="5"/>
      <c r="FR167" s="5"/>
      <c r="FS167" s="5"/>
      <c r="FT167" s="5"/>
      <c r="FU167" s="5"/>
      <c r="FV167" s="5"/>
      <c r="FW167" s="5"/>
      <c r="FX167" s="5"/>
      <c r="FY167" s="5"/>
      <c r="FZ167" s="5"/>
      <c r="GA167" s="5"/>
      <c r="GB167" s="5"/>
      <c r="GC167" s="5"/>
      <c r="GD167" s="5"/>
      <c r="GE167" s="5"/>
      <c r="GF167" s="5"/>
      <c r="GG167" s="5"/>
      <c r="GH167" s="5"/>
      <c r="GI167" s="5"/>
      <c r="GJ167" s="5"/>
      <c r="GK167" s="5"/>
      <c r="GL167" s="5"/>
      <c r="GM167" s="5"/>
      <c r="GN167" s="5"/>
      <c r="GO167" s="5"/>
      <c r="GP167" s="5"/>
      <c r="GQ167" s="5"/>
      <c r="GR167" s="5"/>
      <c r="GS167" s="5"/>
      <c r="GT167" s="5"/>
      <c r="GU167" s="5"/>
      <c r="GV167" s="5"/>
      <c r="GW167" s="5"/>
      <c r="GX167" s="5"/>
      <c r="GY167" s="5"/>
      <c r="GZ167" s="5"/>
      <c r="HA167" s="5"/>
      <c r="HB167" s="5"/>
      <c r="HC167" s="5"/>
      <c r="HD167" s="5"/>
      <c r="HE167" s="5"/>
      <c r="HF167" s="5"/>
      <c r="HG167" s="5"/>
      <c r="HH167" s="5"/>
      <c r="HI167" s="5"/>
      <c r="HJ167" s="5"/>
      <c r="HK167" s="5"/>
      <c r="HL167" s="5"/>
      <c r="HM167" s="5"/>
      <c r="HN167" s="5"/>
      <c r="HO167" s="5"/>
      <c r="HP167" s="5"/>
      <c r="HQ167" s="5"/>
      <c r="HR167" s="5"/>
      <c r="HS167" s="5"/>
      <c r="HT167" s="5"/>
      <c r="HU167" s="5"/>
      <c r="HV167" s="5"/>
      <c r="HW167" s="5"/>
    </row>
    <row r="168" spans="1:23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c r="DQ168" s="5"/>
      <c r="DR168" s="5"/>
      <c r="DS168" s="5"/>
      <c r="DT168" s="5"/>
      <c r="DU168" s="5"/>
      <c r="DV168" s="5"/>
      <c r="DW168" s="5"/>
      <c r="DX168" s="5"/>
      <c r="DY168" s="5"/>
      <c r="DZ168" s="5"/>
      <c r="EA168" s="5"/>
      <c r="EB168" s="5"/>
      <c r="EC168" s="5"/>
      <c r="ED168" s="5"/>
      <c r="EE168" s="5"/>
      <c r="EF168" s="5"/>
      <c r="EG168" s="5"/>
      <c r="EH168" s="5"/>
      <c r="EI168" s="5"/>
      <c r="EJ168" s="5"/>
      <c r="EK168" s="5"/>
      <c r="EL168" s="5"/>
      <c r="EM168" s="5"/>
      <c r="EN168" s="5"/>
      <c r="EO168" s="5"/>
      <c r="EP168" s="5"/>
      <c r="EQ168" s="5"/>
      <c r="ER168" s="5"/>
      <c r="ES168" s="5"/>
      <c r="ET168" s="5"/>
      <c r="EU168" s="5"/>
      <c r="EV168" s="5"/>
      <c r="EW168" s="5"/>
      <c r="EX168" s="5"/>
      <c r="EY168" s="5"/>
      <c r="EZ168" s="5"/>
      <c r="FA168" s="5"/>
      <c r="FB168" s="5"/>
      <c r="FC168" s="5"/>
      <c r="FD168" s="5"/>
      <c r="FE168" s="5"/>
      <c r="FF168" s="5"/>
      <c r="FG168" s="5"/>
      <c r="FH168" s="5"/>
      <c r="FI168" s="5"/>
      <c r="FJ168" s="5"/>
      <c r="FK168" s="5"/>
      <c r="FL168" s="5"/>
      <c r="FM168" s="5"/>
      <c r="FN168" s="5"/>
      <c r="FO168" s="5"/>
      <c r="FP168" s="5"/>
      <c r="FQ168" s="5"/>
      <c r="FR168" s="5"/>
      <c r="FS168" s="5"/>
      <c r="FT168" s="5"/>
      <c r="FU168" s="5"/>
      <c r="FV168" s="5"/>
      <c r="FW168" s="5"/>
      <c r="FX168" s="5"/>
      <c r="FY168" s="5"/>
      <c r="FZ168" s="5"/>
      <c r="GA168" s="5"/>
      <c r="GB168" s="5"/>
      <c r="GC168" s="5"/>
      <c r="GD168" s="5"/>
      <c r="GE168" s="5"/>
      <c r="GF168" s="5"/>
      <c r="GG168" s="5"/>
      <c r="GH168" s="5"/>
      <c r="GI168" s="5"/>
      <c r="GJ168" s="5"/>
      <c r="GK168" s="5"/>
      <c r="GL168" s="5"/>
      <c r="GM168" s="5"/>
      <c r="GN168" s="5"/>
      <c r="GO168" s="5"/>
      <c r="GP168" s="5"/>
      <c r="GQ168" s="5"/>
      <c r="GR168" s="5"/>
      <c r="GS168" s="5"/>
      <c r="GT168" s="5"/>
      <c r="GU168" s="5"/>
      <c r="GV168" s="5"/>
      <c r="GW168" s="5"/>
      <c r="GX168" s="5"/>
      <c r="GY168" s="5"/>
      <c r="GZ168" s="5"/>
      <c r="HA168" s="5"/>
      <c r="HB168" s="5"/>
      <c r="HC168" s="5"/>
      <c r="HD168" s="5"/>
      <c r="HE168" s="5"/>
      <c r="HF168" s="5"/>
      <c r="HG168" s="5"/>
      <c r="HH168" s="5"/>
      <c r="HI168" s="5"/>
      <c r="HJ168" s="5"/>
      <c r="HK168" s="5"/>
      <c r="HL168" s="5"/>
      <c r="HM168" s="5"/>
      <c r="HN168" s="5"/>
      <c r="HO168" s="5"/>
      <c r="HP168" s="5"/>
      <c r="HQ168" s="5"/>
      <c r="HR168" s="5"/>
      <c r="HS168" s="5"/>
      <c r="HT168" s="5"/>
      <c r="HU168" s="5"/>
      <c r="HV168" s="5"/>
      <c r="HW168" s="5"/>
    </row>
  </sheetData>
  <phoneticPr fontId="13" type="noConversion"/>
  <pageMargins left="0.23622047244094491" right="3.937007874015748E-2" top="0.19685039370078741" bottom="0.19685039370078741" header="0.11811023622047245" footer="0.11811023622047245"/>
  <pageSetup paperSize="9" scale="3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FB940-29F6-477F-A68A-96272356D3E1}">
  <sheetPr>
    <tabColor rgb="FFFF0000"/>
  </sheetPr>
  <dimension ref="A1:I30"/>
  <sheetViews>
    <sheetView zoomScale="85" zoomScaleNormal="85" workbookViewId="0">
      <selection activeCell="C1" sqref="C1:O1048576"/>
    </sheetView>
  </sheetViews>
  <sheetFormatPr baseColWidth="10" defaultRowHeight="15" x14ac:dyDescent="0.25"/>
  <cols>
    <col min="1" max="1" width="40" customWidth="1"/>
    <col min="2" max="2" width="16" customWidth="1"/>
    <col min="5" max="5" width="14.28515625" customWidth="1"/>
    <col min="7" max="7" width="15.7109375" customWidth="1"/>
    <col min="8" max="8" width="13.7109375" customWidth="1"/>
    <col min="9" max="9" width="13.140625" customWidth="1"/>
  </cols>
  <sheetData>
    <row r="1" spans="1:9" ht="57" customHeight="1" x14ac:dyDescent="0.25">
      <c r="A1" s="201" t="s">
        <v>32</v>
      </c>
      <c r="B1" s="201" t="s">
        <v>75</v>
      </c>
      <c r="C1" s="201" t="s">
        <v>120</v>
      </c>
      <c r="D1" s="201" t="s">
        <v>119</v>
      </c>
      <c r="E1" s="201" t="s">
        <v>121</v>
      </c>
      <c r="F1" s="201" t="s">
        <v>122</v>
      </c>
      <c r="G1" s="201" t="s">
        <v>123</v>
      </c>
      <c r="H1" s="201" t="s">
        <v>124</v>
      </c>
      <c r="I1" s="201" t="s">
        <v>93</v>
      </c>
    </row>
    <row r="2" spans="1:9" x14ac:dyDescent="0.25">
      <c r="A2" s="203" t="s">
        <v>9</v>
      </c>
      <c r="B2" s="204" t="s">
        <v>76</v>
      </c>
      <c r="C2" s="204">
        <v>5</v>
      </c>
      <c r="D2" s="203">
        <v>26130146.490000002</v>
      </c>
      <c r="E2" s="203">
        <v>21817279.199999999</v>
      </c>
      <c r="F2" s="203">
        <v>1449753.72</v>
      </c>
      <c r="G2" s="203">
        <v>23267032.920000002</v>
      </c>
      <c r="H2" s="203">
        <v>2863113.57</v>
      </c>
      <c r="I2" s="205">
        <v>0.38018000000000002</v>
      </c>
    </row>
    <row r="3" spans="1:9" x14ac:dyDescent="0.25">
      <c r="A3" s="5" t="s">
        <v>13</v>
      </c>
      <c r="B3" s="11" t="s">
        <v>76</v>
      </c>
      <c r="C3" s="11">
        <v>21</v>
      </c>
      <c r="D3" s="5">
        <v>371951451.15680003</v>
      </c>
      <c r="E3" s="5">
        <v>276932153.73199999</v>
      </c>
      <c r="F3" s="5">
        <v>31515339.906666666</v>
      </c>
      <c r="G3" s="5">
        <v>308447493.63866669</v>
      </c>
      <c r="H3" s="5">
        <v>63503957.518133327</v>
      </c>
      <c r="I3" s="206">
        <v>0.74316578712531445</v>
      </c>
    </row>
    <row r="4" spans="1:9" x14ac:dyDescent="0.25">
      <c r="A4" s="203" t="s">
        <v>11</v>
      </c>
      <c r="B4" s="204" t="s">
        <v>76</v>
      </c>
      <c r="C4" s="204">
        <v>1</v>
      </c>
      <c r="D4" s="203">
        <v>40000000</v>
      </c>
      <c r="E4" s="203">
        <v>20800000</v>
      </c>
      <c r="F4" s="203">
        <v>11200000</v>
      </c>
      <c r="G4" s="203">
        <v>32000000</v>
      </c>
      <c r="H4" s="203">
        <v>8000000</v>
      </c>
      <c r="I4" s="205">
        <v>0.16</v>
      </c>
    </row>
    <row r="5" spans="1:9" x14ac:dyDescent="0.25">
      <c r="A5" s="5" t="s">
        <v>8</v>
      </c>
      <c r="B5" s="11" t="s">
        <v>76</v>
      </c>
      <c r="C5" s="11">
        <v>3</v>
      </c>
      <c r="D5" s="5">
        <v>114430044</v>
      </c>
      <c r="E5" s="5">
        <v>51290069</v>
      </c>
      <c r="F5" s="5">
        <v>30003811.5</v>
      </c>
      <c r="G5" s="5">
        <v>81293880.5</v>
      </c>
      <c r="H5" s="5">
        <v>33136163.5</v>
      </c>
      <c r="I5" s="206">
        <v>0.27666666666666667</v>
      </c>
    </row>
    <row r="6" spans="1:9" x14ac:dyDescent="0.25">
      <c r="A6" s="203" t="s">
        <v>2</v>
      </c>
      <c r="B6" s="204" t="s">
        <v>76</v>
      </c>
      <c r="C6" s="204">
        <v>1</v>
      </c>
      <c r="D6" s="203">
        <v>5999872</v>
      </c>
      <c r="E6" s="203">
        <v>4000000</v>
      </c>
      <c r="F6" s="203">
        <v>1999872</v>
      </c>
      <c r="G6" s="203">
        <v>5999872</v>
      </c>
      <c r="H6" s="203">
        <v>0</v>
      </c>
      <c r="I6" s="205">
        <v>0.1268</v>
      </c>
    </row>
    <row r="7" spans="1:9" x14ac:dyDescent="0.25">
      <c r="A7" s="5" t="s">
        <v>5</v>
      </c>
      <c r="B7" s="11" t="s">
        <v>76</v>
      </c>
      <c r="C7" s="11">
        <v>2</v>
      </c>
      <c r="D7" s="5">
        <v>3153608.58</v>
      </c>
      <c r="E7" s="5">
        <v>2681202.58</v>
      </c>
      <c r="F7" s="5">
        <v>373760</v>
      </c>
      <c r="G7" s="5">
        <v>3054962.58</v>
      </c>
      <c r="H7" s="5">
        <v>98646</v>
      </c>
      <c r="I7" s="206">
        <v>0.1109</v>
      </c>
    </row>
    <row r="8" spans="1:9" x14ac:dyDescent="0.25">
      <c r="A8" s="203" t="s">
        <v>49</v>
      </c>
      <c r="B8" s="204" t="s">
        <v>76</v>
      </c>
      <c r="C8" s="204">
        <v>10</v>
      </c>
      <c r="D8" s="203">
        <v>38154280.700000003</v>
      </c>
      <c r="E8" s="203">
        <v>33944344</v>
      </c>
      <c r="F8" s="203">
        <v>787430</v>
      </c>
      <c r="G8" s="203">
        <v>34731774</v>
      </c>
      <c r="H8" s="203">
        <v>3422506.7</v>
      </c>
      <c r="I8" s="205">
        <v>0.40199999999999997</v>
      </c>
    </row>
    <row r="9" spans="1:9" x14ac:dyDescent="0.25">
      <c r="A9" s="5" t="s">
        <v>4</v>
      </c>
      <c r="B9" s="11" t="s">
        <v>76</v>
      </c>
      <c r="C9" s="11">
        <v>1</v>
      </c>
      <c r="D9" s="5">
        <v>24500000</v>
      </c>
      <c r="E9" s="5">
        <v>22477868</v>
      </c>
      <c r="F9" s="5">
        <v>0</v>
      </c>
      <c r="G9" s="5">
        <v>22477868</v>
      </c>
      <c r="H9" s="5">
        <v>2022132</v>
      </c>
      <c r="I9" s="206">
        <v>0.3427</v>
      </c>
    </row>
    <row r="10" spans="1:9" x14ac:dyDescent="0.25">
      <c r="A10" s="203" t="s">
        <v>9</v>
      </c>
      <c r="B10" s="204" t="s">
        <v>77</v>
      </c>
      <c r="C10" s="204">
        <v>2</v>
      </c>
      <c r="D10" s="203">
        <v>44557188</v>
      </c>
      <c r="E10" s="203">
        <v>38998995</v>
      </c>
      <c r="F10" s="203">
        <v>4623210</v>
      </c>
      <c r="G10" s="203">
        <v>43622205</v>
      </c>
      <c r="H10" s="203">
        <v>934983</v>
      </c>
      <c r="I10" s="205">
        <v>0.4945</v>
      </c>
    </row>
    <row r="11" spans="1:9" x14ac:dyDescent="0.25">
      <c r="A11" s="5" t="s">
        <v>13</v>
      </c>
      <c r="B11" s="11" t="s">
        <v>77</v>
      </c>
      <c r="C11" s="11">
        <v>8</v>
      </c>
      <c r="D11" s="5">
        <v>400065196.00823331</v>
      </c>
      <c r="E11" s="5">
        <v>315381190.21583331</v>
      </c>
      <c r="F11" s="5">
        <v>75996840</v>
      </c>
      <c r="G11" s="5">
        <v>391378030.21583331</v>
      </c>
      <c r="H11" s="5">
        <v>8687165.7924000006</v>
      </c>
      <c r="I11" s="206">
        <v>0.7296407748425775</v>
      </c>
    </row>
    <row r="12" spans="1:9" x14ac:dyDescent="0.25">
      <c r="A12" s="203" t="s">
        <v>36</v>
      </c>
      <c r="B12" s="204" t="s">
        <v>77</v>
      </c>
      <c r="C12" s="204">
        <v>2</v>
      </c>
      <c r="D12" s="203">
        <v>21875920.165533897</v>
      </c>
      <c r="E12" s="203">
        <v>10584718.421299148</v>
      </c>
      <c r="F12" s="203">
        <v>1674834.4982777638</v>
      </c>
      <c r="G12" s="203">
        <v>12259552.919576913</v>
      </c>
      <c r="H12" s="203">
        <v>9616367.2459569834</v>
      </c>
      <c r="I12" s="205">
        <v>0.25105</v>
      </c>
    </row>
    <row r="13" spans="1:9" x14ac:dyDescent="0.25">
      <c r="A13" s="5" t="s">
        <v>108</v>
      </c>
      <c r="B13" s="11" t="s">
        <v>77</v>
      </c>
      <c r="C13" s="11">
        <v>3</v>
      </c>
      <c r="D13" s="5">
        <v>8424700</v>
      </c>
      <c r="E13" s="5">
        <v>2295700</v>
      </c>
      <c r="F13" s="5">
        <v>2849600</v>
      </c>
      <c r="G13" s="5">
        <v>5145300</v>
      </c>
      <c r="H13" s="5">
        <v>3279400</v>
      </c>
      <c r="I13" s="206">
        <v>0.37000000000000005</v>
      </c>
    </row>
    <row r="14" spans="1:9" x14ac:dyDescent="0.25">
      <c r="A14" s="203" t="s">
        <v>8</v>
      </c>
      <c r="B14" s="204" t="s">
        <v>77</v>
      </c>
      <c r="C14" s="204">
        <v>3</v>
      </c>
      <c r="D14" s="203">
        <v>41267181.899999999</v>
      </c>
      <c r="E14" s="203">
        <v>18092156.899999999</v>
      </c>
      <c r="F14" s="203">
        <v>2100000</v>
      </c>
      <c r="G14" s="203">
        <v>20192156.899999999</v>
      </c>
      <c r="H14" s="203">
        <v>21075025</v>
      </c>
      <c r="I14" s="205">
        <v>0.28316666666666662</v>
      </c>
    </row>
    <row r="15" spans="1:9" x14ac:dyDescent="0.25">
      <c r="A15" s="5" t="s">
        <v>49</v>
      </c>
      <c r="B15" s="11" t="s">
        <v>77</v>
      </c>
      <c r="C15" s="11">
        <v>3</v>
      </c>
      <c r="D15" s="5">
        <v>16201850</v>
      </c>
      <c r="E15" s="5">
        <v>14726950</v>
      </c>
      <c r="F15" s="5">
        <v>0</v>
      </c>
      <c r="G15" s="5">
        <v>14726950</v>
      </c>
      <c r="H15" s="5">
        <v>1474900</v>
      </c>
      <c r="I15" s="206">
        <v>0.44333333333333336</v>
      </c>
    </row>
    <row r="16" spans="1:9" x14ac:dyDescent="0.25">
      <c r="A16" s="203" t="s">
        <v>9</v>
      </c>
      <c r="B16" s="204" t="s">
        <v>78</v>
      </c>
      <c r="C16" s="204">
        <v>9</v>
      </c>
      <c r="D16" s="203">
        <v>18831689.219999999</v>
      </c>
      <c r="E16" s="203">
        <v>14286722.23</v>
      </c>
      <c r="F16" s="203">
        <v>0</v>
      </c>
      <c r="G16" s="203">
        <v>14286722.23</v>
      </c>
      <c r="H16" s="203">
        <v>4544966.99</v>
      </c>
      <c r="I16" s="205">
        <v>0.3666666666666667</v>
      </c>
    </row>
    <row r="17" spans="1:9" x14ac:dyDescent="0.25">
      <c r="A17" s="5" t="s">
        <v>13</v>
      </c>
      <c r="B17" s="11" t="s">
        <v>78</v>
      </c>
      <c r="C17" s="11">
        <v>6</v>
      </c>
      <c r="D17" s="5">
        <v>306714736.06</v>
      </c>
      <c r="E17" s="5">
        <v>221547341.96400002</v>
      </c>
      <c r="F17" s="5">
        <v>37795874.800000004</v>
      </c>
      <c r="G17" s="5">
        <v>259343216.764</v>
      </c>
      <c r="H17" s="5">
        <v>47371519.295999996</v>
      </c>
      <c r="I17" s="206">
        <v>0.75434502928503777</v>
      </c>
    </row>
    <row r="18" spans="1:9" x14ac:dyDescent="0.25">
      <c r="A18" s="203" t="s">
        <v>36</v>
      </c>
      <c r="B18" s="204" t="s">
        <v>78</v>
      </c>
      <c r="C18" s="204">
        <v>4</v>
      </c>
      <c r="D18" s="203">
        <v>6297161.5</v>
      </c>
      <c r="E18" s="203">
        <v>5618927.8500000006</v>
      </c>
      <c r="F18" s="203">
        <v>499945.65</v>
      </c>
      <c r="G18" s="203">
        <v>6118873.5</v>
      </c>
      <c r="H18" s="203">
        <v>178288</v>
      </c>
      <c r="I18" s="205">
        <v>0.20250000000000001</v>
      </c>
    </row>
    <row r="19" spans="1:9" x14ac:dyDescent="0.25">
      <c r="A19" s="5" t="s">
        <v>8</v>
      </c>
      <c r="B19" s="11" t="s">
        <v>78</v>
      </c>
      <c r="C19" s="11">
        <v>5</v>
      </c>
      <c r="D19" s="5">
        <v>162900000</v>
      </c>
      <c r="E19" s="5">
        <v>101386247.2</v>
      </c>
      <c r="F19" s="5">
        <v>36171893.799999997</v>
      </c>
      <c r="G19" s="5">
        <v>137558141</v>
      </c>
      <c r="H19" s="5">
        <v>25341859</v>
      </c>
      <c r="I19" s="206">
        <v>0.32500000000000001</v>
      </c>
    </row>
    <row r="20" spans="1:9" x14ac:dyDescent="0.25">
      <c r="A20" s="203" t="s">
        <v>49</v>
      </c>
      <c r="B20" s="204" t="s">
        <v>78</v>
      </c>
      <c r="C20" s="204">
        <v>4</v>
      </c>
      <c r="D20" s="203">
        <v>23914671</v>
      </c>
      <c r="E20" s="203">
        <v>14209986.559999999</v>
      </c>
      <c r="F20" s="203">
        <v>4011184.67</v>
      </c>
      <c r="G20" s="203">
        <v>18221171.23</v>
      </c>
      <c r="H20" s="203">
        <v>5693499.7700000014</v>
      </c>
      <c r="I20" s="205">
        <v>0.64467152032563857</v>
      </c>
    </row>
    <row r="21" spans="1:9" x14ac:dyDescent="0.25">
      <c r="A21" s="5" t="s">
        <v>4</v>
      </c>
      <c r="B21" s="11" t="s">
        <v>78</v>
      </c>
      <c r="C21" s="11">
        <v>2</v>
      </c>
      <c r="D21" s="5">
        <v>1700000</v>
      </c>
      <c r="E21" s="5">
        <v>1699921.16</v>
      </c>
      <c r="F21" s="5">
        <v>0</v>
      </c>
      <c r="G21" s="5">
        <v>1699921.16</v>
      </c>
      <c r="H21" s="5">
        <v>78.840000000083819</v>
      </c>
      <c r="I21" s="206">
        <v>6.2717370705059103E-2</v>
      </c>
    </row>
    <row r="22" spans="1:9" x14ac:dyDescent="0.25">
      <c r="A22" s="203" t="s">
        <v>9</v>
      </c>
      <c r="B22" s="204" t="s">
        <v>79</v>
      </c>
      <c r="C22" s="204">
        <v>3</v>
      </c>
      <c r="D22" s="203">
        <v>136868377.07999998</v>
      </c>
      <c r="E22" s="203">
        <v>32531022.170000002</v>
      </c>
      <c r="F22" s="203">
        <v>1073342.6499999999</v>
      </c>
      <c r="G22" s="203">
        <v>33604364.82</v>
      </c>
      <c r="H22" s="203">
        <v>103264012.25999999</v>
      </c>
      <c r="I22" s="205">
        <v>0.46333333333333337</v>
      </c>
    </row>
    <row r="23" spans="1:9" x14ac:dyDescent="0.25">
      <c r="A23" s="5" t="s">
        <v>13</v>
      </c>
      <c r="B23" s="11" t="s">
        <v>79</v>
      </c>
      <c r="C23" s="11">
        <v>3</v>
      </c>
      <c r="D23" s="5">
        <v>146960480</v>
      </c>
      <c r="E23" s="5">
        <v>85106662.979999989</v>
      </c>
      <c r="F23" s="5">
        <v>19154292.439999998</v>
      </c>
      <c r="G23" s="5">
        <v>104260955.42</v>
      </c>
      <c r="H23" s="5">
        <v>42699524.580000006</v>
      </c>
      <c r="I23" s="206">
        <v>0.98810939104172768</v>
      </c>
    </row>
    <row r="24" spans="1:9" x14ac:dyDescent="0.25">
      <c r="A24" s="203" t="s">
        <v>36</v>
      </c>
      <c r="B24" s="204" t="s">
        <v>79</v>
      </c>
      <c r="C24" s="204">
        <v>5</v>
      </c>
      <c r="D24" s="203">
        <v>73074660.079999998</v>
      </c>
      <c r="E24" s="203">
        <v>21589660.079999998</v>
      </c>
      <c r="F24" s="203">
        <v>7094560.0800000001</v>
      </c>
      <c r="G24" s="203">
        <v>28684220.16</v>
      </c>
      <c r="H24" s="203">
        <v>44390439.920000002</v>
      </c>
      <c r="I24" s="205"/>
    </row>
    <row r="25" spans="1:9" x14ac:dyDescent="0.25">
      <c r="A25" s="5" t="s">
        <v>11</v>
      </c>
      <c r="B25" s="11" t="s">
        <v>79</v>
      </c>
      <c r="C25" s="11">
        <v>1</v>
      </c>
      <c r="D25" s="5">
        <v>75000000</v>
      </c>
      <c r="E25" s="5">
        <v>34520956.670000002</v>
      </c>
      <c r="F25" s="5">
        <v>4245000</v>
      </c>
      <c r="G25" s="5">
        <v>38765956.670000002</v>
      </c>
      <c r="H25" s="5">
        <v>36234043.329999998</v>
      </c>
      <c r="I25" s="206">
        <v>0.25</v>
      </c>
    </row>
    <row r="26" spans="1:9" x14ac:dyDescent="0.25">
      <c r="A26" s="203" t="s">
        <v>41</v>
      </c>
      <c r="B26" s="204" t="s">
        <v>79</v>
      </c>
      <c r="C26" s="204">
        <v>3</v>
      </c>
      <c r="D26" s="203">
        <v>1772498.79</v>
      </c>
      <c r="E26" s="203">
        <v>1772498.79</v>
      </c>
      <c r="F26" s="203">
        <v>0</v>
      </c>
      <c r="G26" s="203">
        <v>1772498.79</v>
      </c>
      <c r="H26" s="203">
        <v>0</v>
      </c>
      <c r="I26" s="205">
        <v>0.33</v>
      </c>
    </row>
    <row r="27" spans="1:9" x14ac:dyDescent="0.25">
      <c r="A27" s="5" t="s">
        <v>8</v>
      </c>
      <c r="B27" s="11" t="s">
        <v>79</v>
      </c>
      <c r="C27" s="11">
        <v>6</v>
      </c>
      <c r="D27" s="5">
        <v>112000000</v>
      </c>
      <c r="E27" s="5">
        <v>110352197.76119724</v>
      </c>
      <c r="F27" s="5">
        <v>0</v>
      </c>
      <c r="G27" s="5">
        <v>110352197.76119724</v>
      </c>
      <c r="H27" s="5">
        <v>1647802.2388027669</v>
      </c>
      <c r="I27" s="206">
        <v>0.33</v>
      </c>
    </row>
    <row r="28" spans="1:9" x14ac:dyDescent="0.25">
      <c r="A28" s="203" t="s">
        <v>5</v>
      </c>
      <c r="B28" s="204" t="s">
        <v>79</v>
      </c>
      <c r="C28" s="204">
        <v>2</v>
      </c>
      <c r="D28" s="203">
        <v>1800327.2999999998</v>
      </c>
      <c r="E28" s="203">
        <v>1800318.2999999998</v>
      </c>
      <c r="F28" s="203">
        <v>0</v>
      </c>
      <c r="G28" s="203">
        <v>1800318.2999999998</v>
      </c>
      <c r="H28" s="203">
        <v>9</v>
      </c>
      <c r="I28" s="205">
        <v>0.10349999999999999</v>
      </c>
    </row>
    <row r="29" spans="1:9" x14ac:dyDescent="0.25">
      <c r="A29" s="5" t="s">
        <v>49</v>
      </c>
      <c r="B29" s="11" t="s">
        <v>79</v>
      </c>
      <c r="C29" s="11">
        <v>3</v>
      </c>
      <c r="D29" s="5">
        <v>17051512</v>
      </c>
      <c r="E29" s="5">
        <v>3283000</v>
      </c>
      <c r="F29" s="5">
        <v>1274000</v>
      </c>
      <c r="G29" s="5">
        <v>4557000</v>
      </c>
      <c r="H29" s="5">
        <v>12494512</v>
      </c>
      <c r="I29" s="206">
        <v>0.49</v>
      </c>
    </row>
    <row r="30" spans="1:9" x14ac:dyDescent="0.25">
      <c r="A30" s="203" t="s">
        <v>4</v>
      </c>
      <c r="B30" s="204" t="s">
        <v>79</v>
      </c>
      <c r="C30" s="204">
        <v>1</v>
      </c>
      <c r="D30" s="203">
        <v>5000000</v>
      </c>
      <c r="E30" s="203">
        <v>2000000</v>
      </c>
      <c r="F30" s="203">
        <v>0</v>
      </c>
      <c r="G30" s="203">
        <v>2000000</v>
      </c>
      <c r="H30" s="203">
        <v>3000000</v>
      </c>
      <c r="I30" s="205">
        <v>0.1764</v>
      </c>
    </row>
  </sheetData>
  <phoneticPr fontId="1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8</vt:i4>
      </vt:variant>
    </vt:vector>
  </HeadingPairs>
  <TitlesOfParts>
    <vt:vector size="15" baseType="lpstr">
      <vt:lpstr>Allocation OD 2019</vt:lpstr>
      <vt:lpstr>Allocation OD 2020</vt:lpstr>
      <vt:lpstr>Allocation OD 2021</vt:lpstr>
      <vt:lpstr>Allocation OD 2022</vt:lpstr>
      <vt:lpstr>Synthèse allocation</vt:lpstr>
      <vt:lpstr>Contribution aux ODD</vt:lpstr>
      <vt:lpstr>AI Friendly</vt:lpstr>
      <vt:lpstr>'Synthèse allocation'!_ftn1</vt:lpstr>
      <vt:lpstr>'Synthèse allocation'!_ftn2</vt:lpstr>
      <vt:lpstr>'Allocation OD 2019'!Zone_d_impression</vt:lpstr>
      <vt:lpstr>'Allocation OD 2020'!Zone_d_impression</vt:lpstr>
      <vt:lpstr>'Allocation OD 2021'!Zone_d_impression</vt:lpstr>
      <vt:lpstr>'Allocation OD 2022'!Zone_d_impression</vt:lpstr>
      <vt:lpstr>'Contribution aux ODD'!Zone_d_impression</vt:lpstr>
      <vt:lpstr>'Synthèse allocation'!Zone_d_impression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Ollivier, Glenn</dc:creator>
  <cp:lastModifiedBy>Morel, Pauline</cp:lastModifiedBy>
  <cp:lastPrinted>2023-06-15T10:25:54Z</cp:lastPrinted>
  <dcterms:created xsi:type="dcterms:W3CDTF">2023-04-21T12:18:54Z</dcterms:created>
  <dcterms:modified xsi:type="dcterms:W3CDTF">2023-08-01T14:53:51Z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b04b44-fe65-4c0a-a094-f1129d3224ff_Enabled">
    <vt:lpwstr>true</vt:lpwstr>
  </property>
  <property fmtid="{D5CDD505-2E9C-101B-9397-08002B2CF9AE}" pid="3" name="MSIP_Label_c5b04b44-fe65-4c0a-a094-f1129d3224ff_SetDate">
    <vt:lpwstr>2023-05-24T14:49:55Z</vt:lpwstr>
  </property>
  <property fmtid="{D5CDD505-2E9C-101B-9397-08002B2CF9AE}" pid="4" name="MSIP_Label_c5b04b44-fe65-4c0a-a094-f1129d3224ff_Method">
    <vt:lpwstr>Privileged</vt:lpwstr>
  </property>
  <property fmtid="{D5CDD505-2E9C-101B-9397-08002B2CF9AE}" pid="5" name="MSIP_Label_c5b04b44-fe65-4c0a-a094-f1129d3224ff_Name">
    <vt:lpwstr>C1-Public</vt:lpwstr>
  </property>
  <property fmtid="{D5CDD505-2E9C-101B-9397-08002B2CF9AE}" pid="6" name="MSIP_Label_c5b04b44-fe65-4c0a-a094-f1129d3224ff_SiteId">
    <vt:lpwstr>6eab6365-8194-49c6-a4d0-e2d1a0fbeb74</vt:lpwstr>
  </property>
  <property fmtid="{D5CDD505-2E9C-101B-9397-08002B2CF9AE}" pid="7" name="MSIP_Label_c5b04b44-fe65-4c0a-a094-f1129d3224ff_ActionId">
    <vt:lpwstr>b0491f9b-35cf-40fd-9d77-263f1feb29cc</vt:lpwstr>
  </property>
  <property fmtid="{D5CDD505-2E9C-101B-9397-08002B2CF9AE}" pid="8" name="MSIP_Label_c5b04b44-fe65-4c0a-a094-f1129d3224ff_ContentBits">
    <vt:lpwstr>0</vt:lpwstr>
  </property>
</Properties>
</file>