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mc:AlternateContent xmlns:mc="http://schemas.openxmlformats.org/markup-compatibility/2006">
    <mc:Choice Requires="x15">
      <x15ac:absPath xmlns:x15ac="http://schemas.microsoft.com/office/spreadsheetml/2010/11/ac" url="U:\DFIN\DFINB\12-EMISSIONS PRETS\PR_GLOBAL\Green-Social-Theme Bond - Loan\Rapport\Rapport 2022\Rapport d'allocation Excel 2022\Versions finales mises en ligne en août 2023\"/>
    </mc:Choice>
  </mc:AlternateContent>
  <xr:revisionPtr revIDLastSave="0" documentId="13_ncr:1_{83CDEBDA-17F3-4AB5-BD88-4143F59E6756}" xr6:coauthVersionLast="47" xr6:coauthVersionMax="47" xr10:uidLastSave="{00000000-0000-0000-0000-000000000000}"/>
  <bookViews>
    <workbookView xWindow="-120" yWindow="-120" windowWidth="25440" windowHeight="15390" tabRatio="759" activeTab="3" xr2:uid="{81D13CD7-BD6E-4548-88E9-A7A484E97157}"/>
  </bookViews>
  <sheets>
    <sheet name="Allocation SB 2019" sheetId="3" r:id="rId1"/>
    <sheet name="Allocation SB 2020" sheetId="4" r:id="rId2"/>
    <sheet name="Allocation SB 2021" sheetId="5" r:id="rId3"/>
    <sheet name="Allocation SB 2022" sheetId="6" r:id="rId4"/>
    <sheet name=" Allocation summary" sheetId="7" r:id="rId5"/>
    <sheet name="SDG contribution" sheetId="8" r:id="rId6"/>
    <sheet name="Friendly AI"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C" hidden="1">[1]Cov!$D$37:$D$38</definedName>
    <definedName name="__FDS_HYPERLINK_TOGGLE_STATE__" hidden="1">"ON"</definedName>
    <definedName name="__IntlFixup" hidden="1">TRUE</definedName>
    <definedName name="__IntlFixupTable" hidden="1">[2]Cov!$A$3:$AB$10</definedName>
    <definedName name="__xlfn.BAHTTEXT" hidden="1">#NAME?</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996">'[3]TRI détaillé'!$B$17:$C$18</definedName>
    <definedName name="_dat1997">'[3]TRI détaillé'!$B$20:$C$21</definedName>
    <definedName name="_dat1998">'[3]TRI détaillé'!$B$23:$C$47</definedName>
    <definedName name="_dat1999">'[3]TRI détaillé'!$B$49:$C$50</definedName>
    <definedName name="_ExP1">[4]Rollup!$G$12:$AU$24</definedName>
    <definedName name="_ExP10">[4]Rollup!$G$148:$AU$152</definedName>
    <definedName name="_ExP11">[4]Rollup!$G$154:$AU$161</definedName>
    <definedName name="_ExP12">[4]Rollup!$G$177:$AU$181</definedName>
    <definedName name="_ExP13">[4]Rollup!$G$183:$AU$188</definedName>
    <definedName name="_ExP14">[4]Rollup!$G$203:$AU$206</definedName>
    <definedName name="_ExP15">[4]Rollup!$G$208:$AU$214</definedName>
    <definedName name="_ExP16">[4]Rollup!$G$245:$AU$250</definedName>
    <definedName name="_ExP17">[4]Rollup!$G$261:$AU$262</definedName>
    <definedName name="_ExP18">[4]Rollup!$G$295:$AU$299</definedName>
    <definedName name="_ExP19">[4]Rollup!$G$309:$AU$312</definedName>
    <definedName name="_ExP2">[4]Rollup!$G$29:$AU$31</definedName>
    <definedName name="_ExP20">[4]Rollup!$G$319:$AU$324</definedName>
    <definedName name="_ExP21">[4]Rollup!$G$329:$AU$331</definedName>
    <definedName name="_ExP22">[4]Rollup!$G$351:$AU$351</definedName>
    <definedName name="_ExP23">[4]Rollup!$G$366:$AU$370</definedName>
    <definedName name="_ExP24">[4]Rollup!$G$380:$AU$380</definedName>
    <definedName name="_ExP25">[4]Rollup!$G$382:$AU$387</definedName>
    <definedName name="_ExP26">[4]Rollup!$G$268:$AU$268</definedName>
    <definedName name="_ExP27">[4]Rollup!$H$270:$AU$275</definedName>
    <definedName name="_ExP3">[4]Rollup!$G$36:$AU$40</definedName>
    <definedName name="_ExP4">[4]Rollup!$G$45:$AU$53</definedName>
    <definedName name="_ExP5">[4]Rollup!$G$58:$AU$66</definedName>
    <definedName name="_ExP6">[4]Rollup!$G$92:$AU$96</definedName>
    <definedName name="_ExP7">[4]Rollup!$G$98:$AU$103</definedName>
    <definedName name="_ExP8">[4]Rollup!$G$119:$AU$123</definedName>
    <definedName name="_ExP9">[4]Rollup!$G$125:$AU$132</definedName>
    <definedName name="_ExR1">[4]Rollup!$H$167</definedName>
    <definedName name="_ExR2">[4]Rollup!$I$167</definedName>
    <definedName name="_ExR3">[4]Rollup!$K$167</definedName>
    <definedName name="_ExR4">[4]Rollup!$P$167</definedName>
    <definedName name="_Fin1">[4]Rollup!$G$82</definedName>
    <definedName name="_Fin2">[4]Rollup!$G$109</definedName>
    <definedName name="_ftn1" localSheetId="4">' Allocation summary'!$B$27</definedName>
    <definedName name="_ftn2" localSheetId="4">' Allocation summary'!$B$29</definedName>
    <definedName name="_ftnref1" localSheetId="4">' Allocation summary'!#REF!</definedName>
    <definedName name="_ftnref2" localSheetId="4">' Allocation summary'!#REF!</definedName>
    <definedName name="_Imp2">[5]Imp!$E$7,[5]Imp!$E$9,[5]Imp!$E$11,[5]Imp!$E$13,[5]Imp!$E$15</definedName>
    <definedName name="_Imp3">[5]Imp!$E$11,[5]Imp!$G$11,[5]Imp!$E$9,[5]Imp!$G$9,[5]Imp!$E$13,[5]Imp!$G$13</definedName>
    <definedName name="_IPC1">#REF!</definedName>
    <definedName name="_IPC10">#REF!</definedName>
    <definedName name="_ipc11">#REF!</definedName>
    <definedName name="_ipc2">#REF!</definedName>
    <definedName name="_IPC3">#REF!</definedName>
    <definedName name="_IPC4">#REF!</definedName>
    <definedName name="_IPC5">#REF!</definedName>
    <definedName name="_IPC6">#REF!</definedName>
    <definedName name="_IPC7">#REF!</definedName>
    <definedName name="_IPC8">#REF!</definedName>
    <definedName name="_IPC9">#REF!</definedName>
    <definedName name="_Order1" hidden="1">255</definedName>
    <definedName name="_Order2" hidden="1">255</definedName>
    <definedName name="_sf1">#REF!</definedName>
    <definedName name="_sf10">#REF!</definedName>
    <definedName name="_sf11">#REF!</definedName>
    <definedName name="_sf2">#REF!</definedName>
    <definedName name="_sf3">#REF!</definedName>
    <definedName name="_sf4">#REF!</definedName>
    <definedName name="_sf5">#REF!</definedName>
    <definedName name="_sf6">#REF!</definedName>
    <definedName name="_sf7">#REF!</definedName>
    <definedName name="_sf8">#REF!</definedName>
    <definedName name="_sf9">#REF!</definedName>
    <definedName name="_TRI10">[6]Graph!$D$5:$M$5</definedName>
    <definedName name="_use1">[7]Rent!$H$9</definedName>
    <definedName name="_use10">[7]Rent!$H$18</definedName>
    <definedName name="_use2">[7]Rent!$H$10</definedName>
    <definedName name="_use3">[7]Rent!$H$11</definedName>
    <definedName name="_use4">[7]Rent!$H$12</definedName>
    <definedName name="_use5">[7]Rent!$H$13</definedName>
    <definedName name="_use6">[7]Rent!$H$14</definedName>
    <definedName name="_use7">[7]Rent!$H$15</definedName>
    <definedName name="_use8">[7]Rent!$H$16</definedName>
    <definedName name="_use9">[7]Rent!$H$17</definedName>
    <definedName name="a">#REF!</definedName>
    <definedName name="à" localSheetId="1" hidden="1">{#N/A,#N/A,FALSE,"Centrale Géo";#N/A,#N/A,FALSE,"Gémeaux";#N/A,#N/A,FALSE,"Clos la Garenne";#N/A,#N/A,FALSE,"ADEF";#N/A,#N/A,FALSE,"Réseau"}</definedName>
    <definedName name="à" localSheetId="2" hidden="1">{#N/A,#N/A,FALSE,"Centrale Géo";#N/A,#N/A,FALSE,"Gémeaux";#N/A,#N/A,FALSE,"Clos la Garenne";#N/A,#N/A,FALSE,"ADEF";#N/A,#N/A,FALSE,"Réseau"}</definedName>
    <definedName name="à" localSheetId="3" hidden="1">{#N/A,#N/A,FALSE,"Centrale Géo";#N/A,#N/A,FALSE,"Gémeaux";#N/A,#N/A,FALSE,"Clos la Garenne";#N/A,#N/A,FALSE,"ADEF";#N/A,#N/A,FALSE,"Réseau"}</definedName>
    <definedName name="à" hidden="1">{#N/A,#N/A,FALSE,"Centrale Géo";#N/A,#N/A,FALSE,"Gémeaux";#N/A,#N/A,FALSE,"Clos la Garenne";#N/A,#N/A,FALSE,"ADEF";#N/A,#N/A,FALSE,"Réseau"}</definedName>
    <definedName name="aaaaa" localSheetId="1" hidden="1">{"'Feuil1'!$A$1:$Y$50"}</definedName>
    <definedName name="aaaaa" localSheetId="2" hidden="1">{"'Feuil1'!$A$1:$Y$50"}</definedName>
    <definedName name="aaaaa" localSheetId="3" hidden="1">{"'Feuil1'!$A$1:$Y$50"}</definedName>
    <definedName name="aaaaa" hidden="1">{"'Feuil1'!$A$1:$Y$50"}</definedName>
    <definedName name="abc" hidden="1">#REF!</definedName>
    <definedName name="Add_Capex">[7]Strategy!$AD$25:$BQ$25</definedName>
    <definedName name="Add_NDP">[7]Strategy!$AD$28:$BQ$28</definedName>
    <definedName name="Add_NOI">[7]Rent!$BI$319:$CV$319</definedName>
    <definedName name="Addr_CFM">[4]AIM!$B$8</definedName>
    <definedName name="Address">[7]Market!$C$4</definedName>
    <definedName name="Address_1">[7]Market!$C$3</definedName>
    <definedName name="Address_2">[7]Market!$C$4</definedName>
    <definedName name="Anglet" hidden="1">#REF!</definedName>
    <definedName name="ANNEE">[8]DATE!$B$3</definedName>
    <definedName name="Annees">[3]Intro!$A$23:$A$42</definedName>
    <definedName name="anscount" hidden="1">1</definedName>
    <definedName name="Area">[7]Rent!$D$321</definedName>
    <definedName name="Area1">[7]Rent!$K$9</definedName>
    <definedName name="Area10">[7]Rent!$K$18</definedName>
    <definedName name="Area2">[7]Rent!$K$10</definedName>
    <definedName name="area3">[7]Rent!$K$11</definedName>
    <definedName name="area4">[7]Rent!$K$12</definedName>
    <definedName name="area5">[7]Rent!$K$13</definedName>
    <definedName name="area6">[7]Rent!$K$14</definedName>
    <definedName name="area7">[7]Rent!$K$15</definedName>
    <definedName name="area8">[7]Rent!$K$16</definedName>
    <definedName name="area9">[7]Rent!$K$17</definedName>
    <definedName name="areas">[7]Rent!$K$9:$K$18</definedName>
    <definedName name="ARRETE">[8]DATE!$B$9</definedName>
    <definedName name="AS2DocOpenMode" hidden="1">"AS2DocumentEdit"</definedName>
    <definedName name="assetlife">[9]Hyp_Platform!$E$13</definedName>
    <definedName name="Assumptions">#REF!</definedName>
    <definedName name="auto_sizing">[9]Hyp_Platform!#REF!</definedName>
    <definedName name="auto_sizing_copy">[9]Hyp_Platform!#REF!</definedName>
    <definedName name="aze" hidden="1">IF(COUNTA([10]Cov!$A$9:$A1048576)=0,0,INDEX([10]Cov!$A$9:$A1048576,MATCH(ROW([10]Cov!$A65536),[10]Cov!$A$9:$A1048576,TRUE)))+1</definedName>
    <definedName name="bank">#REF!</definedName>
    <definedName name="base">'[11]Data résultat'!$A$3:$AK$579</definedName>
    <definedName name="Base_rental_stream_analysis">#REF!</definedName>
    <definedName name="base1">'[12]DONNEES REEL 2003'!$A$2:$M$8</definedName>
    <definedName name="base4">'[12]DONNEES REEL 2003'!$A$11:$M$17</definedName>
    <definedName name="base5">'[12]IND. BUD. 2003'!$B$26:$O$31</definedName>
    <definedName name="bbb" localSheetId="1" hidden="1">{"'Feuil1'!$A$1:$Y$50"}</definedName>
    <definedName name="bbb" localSheetId="2" hidden="1">{"'Feuil1'!$A$1:$Y$50"}</definedName>
    <definedName name="bbb" localSheetId="3" hidden="1">{"'Feuil1'!$A$1:$Y$50"}</definedName>
    <definedName name="bbb" hidden="1">{"'Feuil1'!$A$1:$Y$50"}</definedName>
    <definedName name="BdBranches">#REF!</definedName>
    <definedName name="BdD">#REF!</definedName>
    <definedName name="BdDic">#REF!</definedName>
    <definedName name="Bldg_Rating">[7]Market!$D$40</definedName>
    <definedName name="Broker">[7]Market!$K$7</definedName>
    <definedName name="CA">[4]Rollup!$D$60</definedName>
    <definedName name="Capex">[7]Strategy!$E$15:$M$23</definedName>
    <definedName name="CASHFLOW">#REF!</definedName>
    <definedName name="ccc" localSheetId="1" hidden="1">{"'Feuil1'!$A$1:$Y$50"}</definedName>
    <definedName name="ccc" localSheetId="2" hidden="1">{"'Feuil1'!$A$1:$Y$50"}</definedName>
    <definedName name="ccc" localSheetId="3" hidden="1">{"'Feuil1'!$A$1:$Y$50"}</definedName>
    <definedName name="ccc" hidden="1">{"'Feuil1'!$A$1:$Y$50"}</definedName>
    <definedName name="Champ">#REF!</definedName>
    <definedName name="Champ2">#REF!</definedName>
    <definedName name="City">[7]Market!$C$6</definedName>
    <definedName name="classif">'[11]Data résultat'!$A$1:$AK$1</definedName>
    <definedName name="classif4">'[12]DONNEES REEL 2003'!$A$10:$M$10</definedName>
    <definedName name="classif5">'[12]DONNEES REEL 2003'!$A$1:$M$1</definedName>
    <definedName name="closingdate">[9]Hyp_Platform!$E$24</definedName>
    <definedName name="Completion">[7]Market!$G$4</definedName>
    <definedName name="corpPPA_indexation">[9]Hyp_Platform!$E$45</definedName>
    <definedName name="corpPPA_indextype">[9]Hyp_Platform!$E$44</definedName>
    <definedName name="corpPPA_infl">[9]Hyp_Platform!$E$46</definedName>
    <definedName name="corpPPA_length">[9]Hyp_Platform!$E$42</definedName>
    <definedName name="corpPPA_scenario">[9]Hyp_Platform!$E$43</definedName>
    <definedName name="Costeconstr">[13]Trimestral!#REF!</definedName>
    <definedName name="CREPPA_scenario">[9]Hyp_Platform!$E$38</definedName>
    <definedName name="DATE">'[14]Botanic Building'!$E$4</definedName>
    <definedName name="date1">#REF!</definedName>
    <definedName name="datesoblig">#REF!</definedName>
    <definedName name="debt_sizing">[9]Hyp_Platform!#REF!</definedName>
    <definedName name="def" hidden="1">#REF!</definedName>
    <definedName name="Direction_investisseur">'[15]liste des actifs'!$K$2:$K$19</definedName>
    <definedName name="DOMAINES">[15]Feuil1!$A$2:$A$4</definedName>
    <definedName name="Downtime">[7]Rent!$Y$30</definedName>
    <definedName name="DScase">[9]Hyp_Platform!$D$7</definedName>
    <definedName name="DurAmGOCOMPL">'[16]amorts go Compl'!$C$6</definedName>
    <definedName name="DURE">'[8]CALCUL.XLS'!#REF!</definedName>
    <definedName name="e">6.55957</definedName>
    <definedName name="eee">#REF!</definedName>
    <definedName name="entetab">#REF!</definedName>
    <definedName name="ENTITE_P">#REF!</definedName>
    <definedName name="Equi_RENT">#REF!</definedName>
    <definedName name="Equi_RES">#REF!</definedName>
    <definedName name="Equi_STRATEGY">#REF!</definedName>
    <definedName name="Euro">#REF!</definedName>
    <definedName name="ExCD1">[4]Rollup!$H$194</definedName>
    <definedName name="ExCD2">[4]Rollup!$I$194</definedName>
    <definedName name="ExCD3">[4]Rollup!$K$194</definedName>
    <definedName name="ExCD4">[4]Rollup!$N$194</definedName>
    <definedName name="ExCDH1">[4]Rollup!$L$194:$O$194,[4]Rollup!$L$197:$N$197,[4]Rollup!$J$194</definedName>
    <definedName name="ExCDH2">[4]Rollup!$H$197:$K$197</definedName>
    <definedName name="ExCDIR">[4]Rollup!$H$200:$AU$200</definedName>
    <definedName name="ExCF1">[4]Rollup!$H$82</definedName>
    <definedName name="ExCF2">[4]Rollup!$I$82</definedName>
    <definedName name="ExCF3">[4]Rollup!$K$82</definedName>
    <definedName name="ExCF4">[4]Rollup!$P$82</definedName>
    <definedName name="ExCFH1">[4]Rollup!$L$82:$P$82,[4]Rollup!$L$85:$Q$85,[4]Rollup!$J$82</definedName>
    <definedName name="ExCFH2">[4]Rollup!$H$85:$K$85</definedName>
    <definedName name="ExCFIR">[4]Rollup!$H$88:$AU$88</definedName>
    <definedName name="ExitPrice">#REF!</definedName>
    <definedName name="ExJD1">[4]Rollup!$H$138</definedName>
    <definedName name="ExJD2">[4]Rollup!$I$138</definedName>
    <definedName name="ExJD3">[4]Rollup!$K$138</definedName>
    <definedName name="ExJD4">[4]Rollup!$P$138</definedName>
    <definedName name="ExJDH1">[4]Rollup!$L$138:$Q$138,[4]Rollup!$L$141:$P$141,[4]Rollup!$J$138</definedName>
    <definedName name="ExJDH2">[4]Rollup!$H$141:$K$141</definedName>
    <definedName name="ExJDIR">[4]Rollup!$H$144:$AU$144</definedName>
    <definedName name="export">'[3]TRI détaillé'!$F$9:$I$165</definedName>
    <definedName name="ExRH1">[4]Rollup!$L$167:$P$167,[4]Rollup!$L$170:$P$170,[4]Rollup!$J$167</definedName>
    <definedName name="ExRH2">[4]Rollup!$H$170:$K$170</definedName>
    <definedName name="ExRIR">[4]Rollup!$H$173:$AU$173</definedName>
    <definedName name="ExSC">[4]Rollup!$S$109:$AB$109</definedName>
    <definedName name="ExSD1">[4]Rollup!$H$109</definedName>
    <definedName name="ExSD2">[4]Rollup!$I$109</definedName>
    <definedName name="ExSD3">[4]Rollup!$K$109</definedName>
    <definedName name="ExSD4">[4]Rollup!$P$109</definedName>
    <definedName name="ExSDH1">[4]Rollup!$L$109:$Q$109,[4]Rollup!$L$112:$P$112,[4]Rollup!$J$109</definedName>
    <definedName name="ExSDH2">[4]Rollup!$H$112:$K$112</definedName>
    <definedName name="ExSDIR">[4]Rollup!$G$115:$AU$115</definedName>
    <definedName name="External_Parking">[17]Ass!#REF!</definedName>
    <definedName name="financing_active">[9]Hyp_Platform!#REF!</definedName>
    <definedName name="financing_amount">[9]Hyp_Platform!#REF!</definedName>
    <definedName name="financing_date">[9]Hyp_Platform!#REF!</definedName>
    <definedName name="_xlnm.Recorder">#REF!</definedName>
    <definedName name="fr" localSheetId="1" hidden="1">{#N/A,#N/A,FALSE,"Centrale Géo";#N/A,#N/A,FALSE,"Gémeaux";#N/A,#N/A,FALSE,"Clos la Garenne";#N/A,#N/A,FALSE,"ADEF";#N/A,#N/A,FALSE,"Réseau"}</definedName>
    <definedName name="fr" localSheetId="2" hidden="1">{#N/A,#N/A,FALSE,"Centrale Géo";#N/A,#N/A,FALSE,"Gémeaux";#N/A,#N/A,FALSE,"Clos la Garenne";#N/A,#N/A,FALSE,"ADEF";#N/A,#N/A,FALSE,"Réseau"}</definedName>
    <definedName name="fr" localSheetId="3" hidden="1">{#N/A,#N/A,FALSE,"Centrale Géo";#N/A,#N/A,FALSE,"Gémeaux";#N/A,#N/A,FALSE,"Clos la Garenne";#N/A,#N/A,FALSE,"ADEF";#N/A,#N/A,FALSE,"Réseau"}</definedName>
    <definedName name="fr" hidden="1">{#N/A,#N/A,FALSE,"Centrale Géo";#N/A,#N/A,FALSE,"Gémeaux";#N/A,#N/A,FALSE,"Clos la Garenne";#N/A,#N/A,FALSE,"ADEF";#N/A,#N/A,FALSE,"Réseau"}</definedName>
    <definedName name="gearing">[9]Hyp_Platform!#REF!</definedName>
    <definedName name="Geco">#REF!</definedName>
    <definedName name="Growth1">#REF!</definedName>
    <definedName name="Growth10">#REF!</definedName>
    <definedName name="Growth2">#REF!</definedName>
    <definedName name="Growth3">#REF!</definedName>
    <definedName name="Growth4">#REF!</definedName>
    <definedName name="Growth5">#REF!</definedName>
    <definedName name="Growth6">#REF!</definedName>
    <definedName name="Growth7">#REF!</definedName>
    <definedName name="Growth8">#REF!</definedName>
    <definedName name="Growth9">#REF!</definedName>
    <definedName name="H">[18]Imp!$E$11,[18]Imp!$G$11,[18]Imp!$E$9,[18]Imp!$G$9,[18]Imp!$E$13,[18]Imp!$G$13</definedName>
    <definedName name="Header1" hidden="1">IF(COUNTA(#REF!)=0,0,INDEX(#REF!,MATCH(ROW(#REF!),#REF!,TRUE)))+1</definedName>
    <definedName name="Header2" hidden="1">[19]!Header1-1 &amp; "." &amp; MAX(1,COUNTA(INDEX(#REF!,MATCH([19]!Header1-1,#REF!,FALSE)):#REF!))</definedName>
    <definedName name="HTML_CodePage" hidden="1">1252</definedName>
    <definedName name="HTML_Control" localSheetId="1" hidden="1">{"'Feuil1'!$A$1:$Y$50"}</definedName>
    <definedName name="HTML_Control" localSheetId="2" hidden="1">{"'Feuil1'!$A$1:$Y$50"}</definedName>
    <definedName name="HTML_Control" localSheetId="3" hidden="1">{"'Feuil1'!$A$1:$Y$50"}</definedName>
    <definedName name="HTML_Control" hidden="1">{"'Feuil1'!$A$1:$Y$50"}</definedName>
    <definedName name="HTML_Description" hidden="1">""</definedName>
    <definedName name="HTML_Email" hidden="1">""</definedName>
    <definedName name="HTML_Header" hidden="1">"Feuil1"</definedName>
    <definedName name="HTML_LastUpdate" hidden="1">"12/02/2003"</definedName>
    <definedName name="HTML_LineAfter" hidden="1">FALSE</definedName>
    <definedName name="HTML_LineBefore" hidden="1">FALSE</definedName>
    <definedName name="HTML_Name" hidden="1">"CGC"</definedName>
    <definedName name="HTML_OBDlg2" hidden="1">TRUE</definedName>
    <definedName name="HTML_OBDlg4" hidden="1">TRUE</definedName>
    <definedName name="HTML_OS" hidden="1">0</definedName>
    <definedName name="HTML_PathFile" hidden="1">"D:\B Martin\MonHTML.htm"</definedName>
    <definedName name="HTML_Title" hidden="1">"sch_proj_12mw"</definedName>
    <definedName name="IBI">#REF!</definedName>
    <definedName name="ID">[7]Market!$K$2</definedName>
    <definedName name="Immeubel">#REF!</definedName>
    <definedName name="Immeuble">#REF!</definedName>
    <definedName name="ImpNett01">[5]Imp!$E$7,[5]Imp!$G$7,[5]Imp!$E$9,[5]Imp!$G$9,[5]Imp!$E$11,[5]Imp!$G$11,[5]Imp!$E$13,[5]Imp!$G$13,[5]Imp!$E$17,[5]Imp!$G$17,[5]Imp!$E$21,[5]Imp!$G$21,[5]Imp!$I$21,[5]Imp!$K$21,[5]Imp!$E$15,[5]Imp!$E$23,[5]Imp!$G$23,[5]Imp!$E$25,[5]Imp!$G$25,[5]Imp!$I$25,[5]Imp!$K$25,[5]Imp!$M$25,[5]Imp!$O$25,[5]Imp!$Q$25,[5]Imp!$S$25,[5]Imp!$U$25,[5]Imp!$W$25</definedName>
    <definedName name="ImpNett02">[5]Imp!$E$27,[5]Imp!$G$27,[5]Imp!$I$27,[5]Imp!$K$27,[5]Imp!$E$29,[5]Imp!$G$29,[5]Imp!$E$31,[5]Imp!$G$31,[5]Imp!$I$31,[5]Imp!$E$33,[5]Imp!$G$33,[5]Imp!$I$33,[5]Imp!$E$35,[5]Imp!$G$35,[5]Imp!$I$35,[5]Imp!$E$37,[5]Imp!$G$37,[5]Imp!$I$37,[5]Imp!$E$39,[5]Imp!$G$39,[5]Imp!$I$39,[5]Imp!$E$41,[5]Imp!$G$41,[5]Imp!$I$41</definedName>
    <definedName name="ImpNett03">[5]Imp!$E$43,[5]Imp!$G$43,[5]Imp!$I$43,[5]Imp!$K$43,[5]Imp!$M$43,[5]Imp!$O$43,[5]Imp!$E$45,[5]Imp!$G$45,[5]Imp!$I$45,[5]Imp!$K$45,[5]Imp!$M$45,[5]Imp!$E$47,[5]Imp!$G$47,[5]Imp!$I$47,[5]Imp!$E$49,[5]Imp!$G$49</definedName>
    <definedName name="indextariff_activ">[9]Hyp_Platform!$E$110</definedName>
    <definedName name="indextariff_diff">[9]Hyp_Platform!$E$112</definedName>
    <definedName name="infl_scenar">[9]Hyp_Platform!$E$109</definedName>
    <definedName name="Inflation">[7]Rent!$M$1</definedName>
    <definedName name="Inflation_timing">[7]Rent!$X$1</definedName>
    <definedName name="Inflations">[7]Extract!$D$4:$AQ$4</definedName>
    <definedName name="Internal_Parking">[17]Ass!#REF!</definedName>
    <definedName name="Investmen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"XLL"</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"c360"</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"c373"</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"10/18/2012 14:50:10"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"c1122"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"19/03/2009 11:55:50"</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'[7]Cash Flows'!$E$391</definedName>
    <definedName name="IRR_Ref">[4]Rollup!$B$6</definedName>
    <definedName name="IRR_Removal1">'[7]Cash Flows'!$A$1:$B$1</definedName>
    <definedName name="IRR_Removal2">'[7]Cash Flows'!$A$5:$B$6</definedName>
    <definedName name="ISTAT">#REF!</definedName>
    <definedName name="jaennee" hidden="1">#REF!</definedName>
    <definedName name="jjj" localSheetId="1" hidden="1">{"'Feuil1'!$A$1:$Y$50"}</definedName>
    <definedName name="jjj" localSheetId="2" hidden="1">{"'Feuil1'!$A$1:$Y$50"}</definedName>
    <definedName name="jjj" localSheetId="3" hidden="1">{"'Feuil1'!$A$1:$Y$50"}</definedName>
    <definedName name="jjj" hidden="1">{"'Feuil1'!$A$1:$Y$50"}</definedName>
    <definedName name="jlkjdf" hidden="1">#REF!</definedName>
    <definedName name="junior_active">[9]Hyp_Platform!$E$89</definedName>
    <definedName name="junior_active2">[9]Hyp_Platform!$E$90</definedName>
    <definedName name="junior_active3">[9]Hyp_Platform!$E$91</definedName>
    <definedName name="junior_active4">[9]Hyp_Platform!$E$92</definedName>
    <definedName name="junior_amount">[9]Hyp_Platform!$E$93</definedName>
    <definedName name="junior_amount2">[9]Hyp_Platform!$E$94</definedName>
    <definedName name="junior_amount3">[9]Hyp_Platform!$E$95</definedName>
    <definedName name="junior_amount4">[9]Hyp_Platform!$E$96</definedName>
    <definedName name="junior_date">[9]Hyp_Platform!$E$97</definedName>
    <definedName name="junior_dscr">[9]Hyp_Platform!$E$100</definedName>
    <definedName name="junior_rate">[9]Hyp_Platform!$E$101</definedName>
    <definedName name="junior_tenor">[9]Hyp_Platform!$E$98</definedName>
    <definedName name="junior_upfront">[9]Hyp_Platform!$E$102</definedName>
    <definedName name="landacq">[9]Hyp_Platform!$E$137</definedName>
    <definedName name="landcca">[9]Hyp_Platform!$E$138</definedName>
    <definedName name="Last_Refresh">#REF!</definedName>
    <definedName name="leasefactor">[9]Hyp_Platform!$E$140</definedName>
    <definedName name="lfee">#REF!</definedName>
    <definedName name="Lignes">[7]Rent!$E$119:$E$318</definedName>
    <definedName name="limcount" hidden="1">1</definedName>
    <definedName name="Liste">[11]Lexique!$A$3:$B$142</definedName>
    <definedName name="Loc_Areas">[7]Rent!$L$119:$L$318</definedName>
    <definedName name="Loc_Bldgs">[7]Rent!$O$119:$O$318</definedName>
    <definedName name="Loc_Breaks">[7]Rent!$AL$119:$AL$318</definedName>
    <definedName name="Loc_Ends">[7]Rent!$AN$119:$AN$318</definedName>
    <definedName name="loc_leases">[7]Rent!$V$119:$V$318</definedName>
    <definedName name="loc_pkgs">[7]Rent!$M$119:$M$318</definedName>
    <definedName name="loc_plots">[7]Rent!$P$119:$P$318</definedName>
    <definedName name="loc_rating">[7]Market!$D$11</definedName>
    <definedName name="loc_rentfrees">[7]Rent!$Z$119:$Z$318</definedName>
    <definedName name="loc_rents">[7]Rent!$J$119:$J$318</definedName>
    <definedName name="loc_starts">[7]Rent!$Q$119:$Q$318</definedName>
    <definedName name="loc_tenants">[7]Rent!$I$119:$I$318</definedName>
    <definedName name="loc_uses">[7]Rent!$H$119:$H$319</definedName>
    <definedName name="loc_vacancys">[7]Rent!$Y$119:$Y$318</definedName>
    <definedName name="LossRentIns">#REF!</definedName>
    <definedName name="m" hidden="1">#REF!</definedName>
    <definedName name="Market_Rent">[17]Ass!$E$9</definedName>
    <definedName name="market_tariff">[9]Hyp_Platform!$E$51</definedName>
    <definedName name="market_tariff_corp">[9]Hyp_Platform!$E$52</definedName>
    <definedName name="market_tariff_DS">[9]Hyp_Platform!$E$70</definedName>
    <definedName name="MDRA_paste">'[9]Project Flows'!#REF!</definedName>
    <definedName name="meme">[20]RentRoll!#REF!</definedName>
    <definedName name="MFee">#REF!</definedName>
    <definedName name="Mkt_Rents">[7]Rent!$I$9:$I$18</definedName>
    <definedName name="mktrent_use1">[7]Rent!$I$9</definedName>
    <definedName name="mktrent_use10">[7]Rent!$I$18</definedName>
    <definedName name="mktrent_use2">[7]Rent!$I$10</definedName>
    <definedName name="mktrent_use3">[7]Rent!$I$11</definedName>
    <definedName name="mktrent_use4">[7]Rent!$I$12</definedName>
    <definedName name="mktrent_use5">[7]Rent!$I$13</definedName>
    <definedName name="mktrent_use6">[7]Rent!$I$14</definedName>
    <definedName name="mktrent_use7">[7]Rent!$I$15</definedName>
    <definedName name="mktrent_use8">[7]Rent!$I$16</definedName>
    <definedName name="mktrent_use9">[7]Rent!$I$17</definedName>
    <definedName name="Mktrg">[7]Rent!$M$2</definedName>
    <definedName name="mouvement_résultat">#REF!</definedName>
    <definedName name="MoyenneGLOB">'[21]Calculs Sal.'!#REF!</definedName>
    <definedName name="MoyenneGWEN">'[21]Calculs Sal.'!#REF!</definedName>
    <definedName name="MoyenneNETD">'[21]Calculs Sal.'!#REF!</definedName>
    <definedName name="MoyenneRISH">'[21]Calculs Sal.'!#REF!</definedName>
    <definedName name="N__I">#REF!</definedName>
    <definedName name="N__M">#REF!</definedName>
    <definedName name="N__P">#REF!</definedName>
    <definedName name="Name">[7]Market!$C$2</definedName>
    <definedName name="NOM_I">#REF!</definedName>
    <definedName name="NOM_M">#REF!</definedName>
    <definedName name="NOM_P">#REF!</definedName>
    <definedName name="NSBP">[4]Rollup!$B$7</definedName>
    <definedName name="Number_of_Payments" localSheetId="1">MATCH(0.01,End_Bal,-1)+1</definedName>
    <definedName name="Number_of_Payments" localSheetId="2">MATCH(0.01,End_Bal,-1)+1</definedName>
    <definedName name="Number_of_Payments" localSheetId="3">MATCH(0.01,End_Bal,-1)+1</definedName>
    <definedName name="Number_of_Payments">MATCH(0.01,End_Bal,-1)+1</definedName>
    <definedName name="oblig">#REF!</definedName>
    <definedName name="Payment_Date" localSheetId="1">DATE(YEAR(Loan_Start),MONTH(Loan_Start)+Payment_Number,DAY(Loan_Start))</definedName>
    <definedName name="Payment_Date" localSheetId="2">DATE(YEAR(Loan_Start),MONTH(Loan_Start)+Payment_Number,DAY(Loan_Start))</definedName>
    <definedName name="Payment_Date" localSheetId="3">DATE(YEAR(Loan_Start),MONTH(Loan_Start)+Payment_Number,DAY(Loan_Start))</definedName>
    <definedName name="Payment_Date">DATE(YEAR(Loan_Start),MONTH(Loan_Start)+Payment_Number,DAY(Loan_Start))</definedName>
    <definedName name="Print">[11]Code!#REF!</definedName>
    <definedName name="Print_Area_Reset" localSheetId="1">OFFSET(Full_Print,0,0,Last_Row)</definedName>
    <definedName name="Print_Area_Reset" localSheetId="2">OFFSET(Full_Print,0,0,Last_Row)</definedName>
    <definedName name="Print_Area_Reset" localSheetId="3">OFFSET(Full_Print,0,0,Last_Row)</definedName>
    <definedName name="Print_Area_Reset">OFFSET(Full_Print,0,0,Last_Row)</definedName>
    <definedName name="PrintDebtQ1">[4]Rollup!$D$78:$AU$262</definedName>
    <definedName name="PrintDebtQ2">'[7]Cash Flows'!$D$166:$AU$262</definedName>
    <definedName name="PrintDebtY1">[4]Rollup!$D$78:$BF$262</definedName>
    <definedName name="printDebtY2">'[7]Cash Flows'!$D$166:$BF$262</definedName>
    <definedName name="PrintFCPRQ">[4]Rollup!$A$349:$AU$391</definedName>
    <definedName name="PrintFCPRY">[4]Rollup!$A$349:$BF$391</definedName>
    <definedName name="PrintTaxQ">[4]Rollup!$D$282:$AU$340</definedName>
    <definedName name="PrintTaxY">[4]Rollup!$D$282:$BF$340</definedName>
    <definedName name="PrintULQ">[4]Rollup!$A$1:$AU$73</definedName>
    <definedName name="PrintULY">[4]Rollup!$A$1:$BF$73</definedName>
    <definedName name="Profit">#REF!</definedName>
    <definedName name="Prorata">13*(12/12)</definedName>
    <definedName name="Prorata_f_pension">13*(9/12)</definedName>
    <definedName name="PS">'[21]Calculs Sal.'!#REF!</definedName>
    <definedName name="refb.">#REF!</definedName>
    <definedName name="Refurbishement">[7]Market!$G$5</definedName>
    <definedName name="Rent_Comps">[7]Market!$B$57:$K$61</definedName>
    <definedName name="Rental_stream">#REF!</definedName>
    <definedName name="Rental_Stream_">[17]Ten!$AX$2:$BN$30</definedName>
    <definedName name="Rental_stream_analysis__Including_reversion_to_market_and_ISTAT">#REF!</definedName>
    <definedName name="repères">'[3]TRI détaillé'!$B$9:$D$9</definedName>
    <definedName name="Repo_debt" hidden="1">[22]Hyp_Asset!$D$48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t" localSheetId="1" hidden="1">{"'Feuil1'!$A$1:$Y$50"}</definedName>
    <definedName name="rrt" localSheetId="2" hidden="1">{"'Feuil1'!$A$1:$Y$50"}</definedName>
    <definedName name="rrt" localSheetId="3" hidden="1">{"'Feuil1'!$A$1:$Y$50"}</definedName>
    <definedName name="rrt" hidden="1">{"'Feuil1'!$A$1:$Y$50"}</definedName>
    <definedName name="Sale_Comps">[7]Market!$B$74:$K$76</definedName>
    <definedName name="Sale_Method">[7]Strategy!$I$33</definedName>
    <definedName name="Sale_Tax">[7]Strategy!$M$33</definedName>
    <definedName name="Sale1">[7]Strategy!$H$33:$O$33</definedName>
    <definedName name="Sale2">[7]Strategy!$Q$33:$R$33</definedName>
    <definedName name="Sales">[7]Strategy!$H$53:$H$252</definedName>
    <definedName name="scenario">[9]Dashboard!$E$6</definedName>
    <definedName name="Seller">[7]Market!$K$6</definedName>
    <definedName name="sencount" hidden="1">1</definedName>
    <definedName name="Sensi_Ref">'[4]Change Settings'!$U$46:$Z$75</definedName>
    <definedName name="ServCh.">#REF!</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LG11" hidden="1">#REF!</definedName>
    <definedName name="SIG_PTHG_LG11" hidden="1">#REF!</definedName>
    <definedName name="Sinking">[7]Strategy!$I$24</definedName>
    <definedName name="Société2">'[11]Liste sociétés'!$A$1:$C$41</definedName>
    <definedName name="Société5">#REF!</definedName>
    <definedName name="SOUS_DOMAINES">[15]Feuil1!$B$2:$B$6</definedName>
    <definedName name="sss" localSheetId="1" hidden="1">{#N/A,#N/A,FALSE,"param";#N/A,#N/A,FALSE,"SCI";#N/A,#N/A,FALSE,"credit"}</definedName>
    <definedName name="sss" localSheetId="2" hidden="1">{#N/A,#N/A,FALSE,"param";#N/A,#N/A,FALSE,"SCI";#N/A,#N/A,FALSE,"credit"}</definedName>
    <definedName name="sss" localSheetId="3" hidden="1">{#N/A,#N/A,FALSE,"param";#N/A,#N/A,FALSE,"SCI";#N/A,#N/A,FALSE,"credit"}</definedName>
    <definedName name="sss" hidden="1">{#N/A,#N/A,FALSE,"param";#N/A,#N/A,FALSE,"SCI";#N/A,#N/A,FALSE,"credit"}</definedName>
    <definedName name="Start_Date">[7]Rent!$I$1</definedName>
    <definedName name="Strategy_Times">[7]Strategy!$AC$14:$BQ$14</definedName>
    <definedName name="Surface_Totale">[7]Rent!$L$321</definedName>
    <definedName name="Surloyerbis">[23]Rollup!$G$12:$AU$24</definedName>
    <definedName name="SwapCurveArea1">'[7]Cash Flows'!$S$108:$S$109</definedName>
    <definedName name="SwapCurveArea10">'[7]Cash Flows'!$AB$108:$AB$109</definedName>
    <definedName name="SwapCurveArea2">'[7]Cash Flows'!$T$108:$T$109</definedName>
    <definedName name="SwapCurveArea3">'[7]Cash Flows'!$U$108:$U$109</definedName>
    <definedName name="SwapCurveArea4">'[7]Cash Flows'!$V$108:$V$109</definedName>
    <definedName name="SwapCurveArea5">'[7]Cash Flows'!$W$108:$W$109</definedName>
    <definedName name="SwapCurveArea6">'[7]Cash Flows'!$X$108:$X$109</definedName>
    <definedName name="SwapCurveArea7">'[7]Cash Flows'!$Y$108:$Y$109</definedName>
    <definedName name="SwapCurveArea8">'[7]Cash Flows'!$Z$108:$Z$109</definedName>
    <definedName name="SwapCurveArea9">'[7]Cash Flows'!$AA$108:$AA$109</definedName>
    <definedName name="SwapData1">'[7]Cash Flows'!$E$7</definedName>
    <definedName name="SwapData10">'[7]Cash Flows'!$E$20</definedName>
    <definedName name="SwapData11">'[7]Cash Flows'!$E$26</definedName>
    <definedName name="SwapData12">'[7]Cash Flows'!$E$29</definedName>
    <definedName name="SwapData13">'[7]Cash Flows'!$E$36</definedName>
    <definedName name="SwapData14">'[7]Cash Flows'!$E$37</definedName>
    <definedName name="SwapData15">'[7]Cash Flows'!$E$45</definedName>
    <definedName name="SwapData16">'[7]Cash Flows'!$E$46</definedName>
    <definedName name="SwapData17">'[7]Cash Flows'!$E$351</definedName>
    <definedName name="SwapData18">'[7]Cash Flows'!$E$48</definedName>
    <definedName name="SwapData19">'[7]Cash Flows'!$E$50</definedName>
    <definedName name="SwapData2">'[7]Cash Flows'!$E$8</definedName>
    <definedName name="SwapData20">'[7]Cash Flows'!$E$51</definedName>
    <definedName name="SwapData21">'[7]Cash Flows'!$E$60</definedName>
    <definedName name="SwapData22">'[7]Cash Flows'!$E$61</definedName>
    <definedName name="SwapData23">'[7]Cash Flows'!$E$62</definedName>
    <definedName name="SwapData24">'[7]Cash Flows'!$E$81</definedName>
    <definedName name="SwapData25">'[7]Cash Flows'!$E$82</definedName>
    <definedName name="SwapData26">'[7]Cash Flows'!$E$84</definedName>
    <definedName name="SwapData27">'[7]Cash Flows'!$E$85</definedName>
    <definedName name="SwapData28">'[7]Cash Flows'!$E$96</definedName>
    <definedName name="SwapData29">'[7]Cash Flows'!$E$99</definedName>
    <definedName name="SwapData3">'[7]Cash Flows'!$E$12</definedName>
    <definedName name="SwapData30">'[7]Cash Flows'!$E$100</definedName>
    <definedName name="SwapData31">'[7]Cash Flows'!$E$101</definedName>
    <definedName name="SwapData32">'[7]Cash Flows'!$E$102</definedName>
    <definedName name="SwapData33">'[7]Cash Flows'!$E$103</definedName>
    <definedName name="SwapData34">'[7]Cash Flows'!$E$108</definedName>
    <definedName name="SwapData35">'[7]Cash Flows'!$E$109</definedName>
    <definedName name="SwapData36">'[7]Cash Flows'!$E$111</definedName>
    <definedName name="SwapData37">'[7]Cash Flows'!$E$112</definedName>
    <definedName name="SwapData38">'[7]Cash Flows'!$E$123</definedName>
    <definedName name="SwapData39">'[7]Cash Flows'!$E$127</definedName>
    <definedName name="SwapData4">'[7]Cash Flows'!$E$13</definedName>
    <definedName name="SwapData40">'[7]Cash Flows'!$E$128</definedName>
    <definedName name="SwapData41">'[7]Cash Flows'!$E$129</definedName>
    <definedName name="SwapData42">'[7]Cash Flows'!$E$130</definedName>
    <definedName name="SwapData43">'[7]Cash Flows'!$E$131</definedName>
    <definedName name="SwapData44">'[7]Cash Flows'!$E$132</definedName>
    <definedName name="SwapData45">'[7]Cash Flows'!$E$137</definedName>
    <definedName name="SwapData46">'[7]Cash Flows'!$E$138</definedName>
    <definedName name="SwapData47">'[7]Cash Flows'!$E$140</definedName>
    <definedName name="SwapData48">'[7]Cash Flows'!$E$141</definedName>
    <definedName name="SwapData49">'[7]Cash Flows'!$E$152</definedName>
    <definedName name="SwapData5">'[7]Cash Flows'!$E$14</definedName>
    <definedName name="SwapData50">'[7]Cash Flows'!$E$156</definedName>
    <definedName name="SwapData51">'[7]Cash Flows'!$E$157</definedName>
    <definedName name="SwapData52">'[7]Cash Flows'!$E$158</definedName>
    <definedName name="SwapData53">'[7]Cash Flows'!$E$159</definedName>
    <definedName name="SwapData54">'[7]Cash Flows'!$E$160</definedName>
    <definedName name="SwapData55">'[7]Cash Flows'!$E$161</definedName>
    <definedName name="SwapData56">'[7]Cash Flows'!$E$166</definedName>
    <definedName name="SwapData57">'[7]Cash Flows'!$E$167</definedName>
    <definedName name="SwapData58">'[7]Cash Flows'!$E$169</definedName>
    <definedName name="SwapData59">'[7]Cash Flows'!$E$170</definedName>
    <definedName name="SwapData6">'[7]Cash Flows'!$E$15</definedName>
    <definedName name="SwapData60">'[7]Cash Flows'!$E$181</definedName>
    <definedName name="SwapData61">'[7]Cash Flows'!$E$184</definedName>
    <definedName name="SwapData62">'[7]Cash Flows'!$E$185</definedName>
    <definedName name="SwapData63">'[7]Cash Flows'!$E$186</definedName>
    <definedName name="SwapData64">'[7]Cash Flows'!$E$187</definedName>
    <definedName name="SwapData65">'[7]Cash Flows'!$E$188</definedName>
    <definedName name="SwapData66">'[7]Cash Flows'!$E$193</definedName>
    <definedName name="SwapData67">'[7]Cash Flows'!$E$194</definedName>
    <definedName name="SwapData68">'[7]Cash Flows'!$E$196</definedName>
    <definedName name="SwapData69">'[7]Cash Flows'!$E$197</definedName>
    <definedName name="SwapData7">'[7]Cash Flows'!$E$16</definedName>
    <definedName name="SwapData70">'[7]Cash Flows'!$E$206</definedName>
    <definedName name="SwapData71">'[7]Cash Flows'!$E$210</definedName>
    <definedName name="SwapData72">'[7]Cash Flows'!$E$211</definedName>
    <definedName name="SwapData73">'[7]Cash Flows'!$E$212</definedName>
    <definedName name="SwapData74">'[7]Cash Flows'!$E$213</definedName>
    <definedName name="SwapData75">'[7]Cash Flows'!$E$214</definedName>
    <definedName name="SwapData76">'[7]Cash Flows'!$E$286</definedName>
    <definedName name="SwapData77">'[7]Cash Flows'!$E$287</definedName>
    <definedName name="SwapData78">'[7]Cash Flows'!$E$294</definedName>
    <definedName name="SwapData79">'[7]Cash Flows'!$E$295</definedName>
    <definedName name="SwapData8">'[7]Cash Flows'!$E$17</definedName>
    <definedName name="SwapData80">'[7]Cash Flows'!$E$296</definedName>
    <definedName name="SwapData81">'[7]Cash Flows'!$E$64</definedName>
    <definedName name="SwapData82">'[7]Cash Flows'!$E$297</definedName>
    <definedName name="SwapData83">'[7]Cash Flows'!$E$298</definedName>
    <definedName name="SwapData84">'[7]Cash Flows'!$E$299</definedName>
    <definedName name="SwapData85">'[7]Cash Flows'!$E$301</definedName>
    <definedName name="SwapData86">'[7]Cash Flows'!$E$302</definedName>
    <definedName name="SwapData87">'[7]Cash Flows'!$E$303</definedName>
    <definedName name="SwapData88">'[7]Cash Flows'!$E$23</definedName>
    <definedName name="SwapData89">'[7]Cash Flows'!$E$218</definedName>
    <definedName name="SwapData9">'[7]Cash Flows'!$E$18</definedName>
    <definedName name="SwapData90">'[7]Cash Flows'!$E$224</definedName>
    <definedName name="SwapData91">'[7]Cash Flows'!$E$226</definedName>
    <definedName name="SwapData92">'[7]Cash Flows'!$E$227</definedName>
    <definedName name="SwapData93">'[7]Cash Flows'!$E$228</definedName>
    <definedName name="SwapData94">'[7]Cash Flows'!$E$229</definedName>
    <definedName name="SwapData95">'[7]Cash Flows'!$E$230</definedName>
    <definedName name="SwapData96">'[7]Cash Flows'!$E$231</definedName>
    <definedName name="SwapData97">'[7]Cash Flows'!$E$232</definedName>
    <definedName name="SwapData98">'[7]Cash Flows'!$E$372</definedName>
    <definedName name="t">[24]Tenancy!#REF!</definedName>
    <definedName name="Target_IRR">[4]Rollup!$B$1</definedName>
    <definedName name="target_return">[9]Hyp_Platform!$E$15</definedName>
    <definedName name="Taux">#REF!</definedName>
    <definedName name="TaxRow">'[7]Cash Flows'!$E$282</definedName>
    <definedName name="Tenancy">#REF!</definedName>
    <definedName name="Tenant_rollover">#REF!</definedName>
    <definedName name="Tenant_rollover__landlord_s_option_to_break">#REF!</definedName>
    <definedName name="tenor">[9]Hyp_Platform!#REF!</definedName>
    <definedName name="terminal">[9]Hyp_Platform!$E$17</definedName>
    <definedName name="Test1" hidden="1">IF(COUNTA([25]Cov!$A$9:$A1048576)=0,0,INDEX([25]Cov!$A$9:$A1048576,MATCH(ROW([25]Cov!$A1048576),[25]Cov!$A$9:$A1048576,TRUE)))+1</definedName>
    <definedName name="Times">[7]Rent!$BH$33:$CV$33</definedName>
    <definedName name="tot.oblig">#REF!</definedName>
    <definedName name="TR">'[21]Calculs Sal.'!#REF!</definedName>
    <definedName name="Turnover_performance">#REF!</definedName>
    <definedName name="Turnover_Projections">#REF!</definedName>
    <definedName name="TVA">#REF!</definedName>
    <definedName name="TYPOLOGIE">[15]Feuil1!$C$2:$C$15</definedName>
    <definedName name="UL_IRR">'[7]Cash Flows'!$E$73</definedName>
    <definedName name="ULCFRow">'[7]Cash Flows'!$E$71</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314C10" hidden="1">[26]Cov!$J$314</definedName>
    <definedName name="UNIFORMANCES10R314C12" hidden="1">[26]Cov!$L$314</definedName>
    <definedName name="UNIFORMANCES10R314C14" hidden="1">[26]Cov!$N$314</definedName>
    <definedName name="UNIFORMANCES10R314C22" hidden="1">[26]Cov!$V$314</definedName>
    <definedName name="UNIFORMANCES10R314C24" hidden="1">[26]Cov!$X$314</definedName>
    <definedName name="UNIFORMANCES10R314C26" hidden="1">[26]Cov!$Z$314</definedName>
    <definedName name="UNIFORMANCES10R314C30" hidden="1">[26]Cov!$AD$314</definedName>
    <definedName name="UNIFORMANCES10R314C4" hidden="1">[26]Cov!$D$314</definedName>
    <definedName name="UNIFORMANCES10R314C6" hidden="1">[26]Cov!$F$314</definedName>
    <definedName name="UNIFORMANCES10R314C8" hidden="1">[26]Cov!$H$314</definedName>
    <definedName name="UNIFORMANCES10R315C10" hidden="1">[26]Cov!$J$315</definedName>
    <definedName name="UNIFORMANCES10R315C12" hidden="1">[26]Cov!$L$315</definedName>
    <definedName name="UNIFORMANCES10R315C14" hidden="1">[26]Cov!$N$315</definedName>
    <definedName name="UNIFORMANCES10R315C22" hidden="1">[26]Cov!$V$315</definedName>
    <definedName name="UNIFORMANCES10R315C24" hidden="1">[26]Cov!$X$315</definedName>
    <definedName name="UNIFORMANCES10R315C26" hidden="1">[26]Cov!$Z$315</definedName>
    <definedName name="UNIFORMANCES10R315C30" hidden="1">[26]Cov!$AD$315</definedName>
    <definedName name="UNIFORMANCES10R315C4" hidden="1">[26]Cov!$D$315</definedName>
    <definedName name="UNIFORMANCES10R315C6" hidden="1">[26]Cov!$F$315</definedName>
    <definedName name="UNIFORMANCES10R315C8" hidden="1">[26]Cov!$H$315</definedName>
    <definedName name="UNIFORMANCES11R7454C10" hidden="1">[26]Cov!$J$7454</definedName>
    <definedName name="UNIFORMANCES11R7454C12" hidden="1">[26]Cov!$L$7454</definedName>
    <definedName name="UNIFORMANCES11R7454C14" hidden="1">[26]Cov!$N$7454</definedName>
    <definedName name="UNIFORMANCES11R7454C31" hidden="1">[26]Cov!$AE$7454</definedName>
    <definedName name="UNIFORMANCES11R7454C39" hidden="1">[26]Cov!$AM$7454</definedName>
    <definedName name="UNIFORMANCES11R7454C4" hidden="1">[26]Cov!$D$7454</definedName>
    <definedName name="UNIFORMANCES11R7454C40" hidden="1">[26]Cov!$AN$7454</definedName>
    <definedName name="UNIFORMANCES11R7454C41" hidden="1">[26]Cov!$AO$7454</definedName>
    <definedName name="UNIFORMANCES11R7454C42" hidden="1">[26]Cov!$AP$7454</definedName>
    <definedName name="UNIFORMANCES11R7454C44" hidden="1">[26]Cov!$AR$7454</definedName>
    <definedName name="UNIFORMANCES11R7454C6" hidden="1">[26]Cov!$F$7454</definedName>
    <definedName name="UNIFORMANCES11R7454C8" hidden="1">[26]Cov!$H$7454</definedName>
    <definedName name="UNIFORMANCES11R7455C10" hidden="1">[26]Cov!$J$7455</definedName>
    <definedName name="UNIFORMANCES11R7455C12" hidden="1">[26]Cov!$L$7455</definedName>
    <definedName name="UNIFORMANCES11R7455C14" hidden="1">[26]Cov!$N$7455</definedName>
    <definedName name="UNIFORMANCES11R7455C31" hidden="1">[26]Cov!$AE$7455</definedName>
    <definedName name="UNIFORMANCES11R7455C39" hidden="1">[26]Cov!$AM$7455</definedName>
    <definedName name="UNIFORMANCES11R7455C4" hidden="1">[26]Cov!$D$7455</definedName>
    <definedName name="UNIFORMANCES11R7455C40" hidden="1">[26]Cov!$AN$7455</definedName>
    <definedName name="UNIFORMANCES11R7455C41" hidden="1">[26]Cov!$AO$7455</definedName>
    <definedName name="UNIFORMANCES11R7455C42" hidden="1">[26]Cov!$AP$7455</definedName>
    <definedName name="UNIFORMANCES11R7455C44" hidden="1">[26]Cov!$AR$7455</definedName>
    <definedName name="UNIFORMANCES11R7455C6" hidden="1">[26]Cov!$F$7455</definedName>
    <definedName name="UNIFORMANCES11R7455C8" hidden="1">[26]Cov!$H$7455</definedName>
    <definedName name="UNIFORMANCES11R7456C10" hidden="1">[26]Cov!$J$7456</definedName>
    <definedName name="UNIFORMANCES11R7456C12" hidden="1">[26]Cov!$L$7456</definedName>
    <definedName name="UNIFORMANCES11R7456C14" hidden="1">[26]Cov!$N$7456</definedName>
    <definedName name="UNIFORMANCES11R7456C31" hidden="1">[26]Cov!$AE$7456</definedName>
    <definedName name="UNIFORMANCES11R7456C39" hidden="1">[26]Cov!$AM$7456</definedName>
    <definedName name="UNIFORMANCES11R7456C4" hidden="1">[26]Cov!$D$7456</definedName>
    <definedName name="UNIFORMANCES11R7456C40" hidden="1">[26]Cov!$AN$7456</definedName>
    <definedName name="UNIFORMANCES11R7456C41" hidden="1">[26]Cov!$AO$7456</definedName>
    <definedName name="UNIFORMANCES11R7456C42" hidden="1">[26]Cov!$AP$7456</definedName>
    <definedName name="UNIFORMANCES11R7456C44" hidden="1">[26]Cov!$AR$7456</definedName>
    <definedName name="UNIFORMANCES11R7456C6" hidden="1">[26]Cov!$F$7456</definedName>
    <definedName name="UNIFORMANCES11R7456C8" hidden="1">[26]Cov!$H$7456</definedName>
    <definedName name="UNIFORMANCES11R7457C10" hidden="1">[26]Cov!$J$7457</definedName>
    <definedName name="UNIFORMANCES11R7457C12" hidden="1">[26]Cov!$L$7457</definedName>
    <definedName name="UNIFORMANCES11R7457C14" hidden="1">[26]Cov!$N$7457</definedName>
    <definedName name="UNIFORMANCES11R7457C31" hidden="1">[26]Cov!$AE$7457</definedName>
    <definedName name="UNIFORMANCES11R7457C39" hidden="1">[26]Cov!$AM$7457</definedName>
    <definedName name="UNIFORMANCES11R7457C4" hidden="1">[26]Cov!$D$7457</definedName>
    <definedName name="UNIFORMANCES11R7457C40" hidden="1">[26]Cov!$AN$7457</definedName>
    <definedName name="UNIFORMANCES11R7457C41" hidden="1">[26]Cov!$AO$7457</definedName>
    <definedName name="UNIFORMANCES11R7457C42" hidden="1">[26]Cov!$AP$7457</definedName>
    <definedName name="UNIFORMANCES11R7457C44" hidden="1">[26]Cov!$AR$7457</definedName>
    <definedName name="UNIFORMANCES11R7457C6" hidden="1">[26]Cov!$F$7457</definedName>
    <definedName name="UNIFORMANCES11R7457C8" hidden="1">[26]Cov!$H$7457</definedName>
    <definedName name="UNIFORMANCES11R7458C10" hidden="1">[26]Cov!$J$7458</definedName>
    <definedName name="UNIFORMANCES11R7458C12" hidden="1">[26]Cov!$L$7458</definedName>
    <definedName name="UNIFORMANCES11R7458C14" hidden="1">[26]Cov!$N$7458</definedName>
    <definedName name="UNIFORMANCES11R7458C31" hidden="1">[26]Cov!$AE$7458</definedName>
    <definedName name="UNIFORMANCES11R7458C39" hidden="1">[26]Cov!$AM$7458</definedName>
    <definedName name="UNIFORMANCES11R7458C4" hidden="1">[26]Cov!$D$7458</definedName>
    <definedName name="UNIFORMANCES11R7458C40" hidden="1">[26]Cov!$AN$7458</definedName>
    <definedName name="UNIFORMANCES11R7458C41" hidden="1">[26]Cov!$AO$7458</definedName>
    <definedName name="UNIFORMANCES11R7458C42" hidden="1">[26]Cov!$AP$7458</definedName>
    <definedName name="UNIFORMANCES11R7458C44" hidden="1">[26]Cov!$AR$7458</definedName>
    <definedName name="UNIFORMANCES11R7458C6" hidden="1">[26]Cov!$F$7458</definedName>
    <definedName name="UNIFORMANCES11R7458C8" hidden="1">[26]Cov!$H$7458</definedName>
    <definedName name="UNIFORMANCES11R7459C10" hidden="1">[26]Cov!$J$7459</definedName>
    <definedName name="UNIFORMANCES11R7459C12" hidden="1">[26]Cov!$L$7459</definedName>
    <definedName name="UNIFORMANCES11R7459C14" hidden="1">[26]Cov!$N$7459</definedName>
    <definedName name="UNIFORMANCES11R7459C31" hidden="1">[26]Cov!$AE$7459</definedName>
    <definedName name="UNIFORMANCES11R7459C39" hidden="1">[26]Cov!$AM$7459</definedName>
    <definedName name="UNIFORMANCES11R7459C4" hidden="1">[26]Cov!$D$7459</definedName>
    <definedName name="UNIFORMANCES11R7459C40" hidden="1">[26]Cov!$AN$7459</definedName>
    <definedName name="UNIFORMANCES11R7459C41" hidden="1">[26]Cov!$AO$7459</definedName>
    <definedName name="UNIFORMANCES11R7459C42" hidden="1">[26]Cov!$AP$7459</definedName>
    <definedName name="UNIFORMANCES11R7459C44" hidden="1">[26]Cov!$AR$7459</definedName>
    <definedName name="UNIFORMANCES11R7459C6" hidden="1">[26]Cov!$F$7459</definedName>
    <definedName name="UNIFORMANCES11R7459C8" hidden="1">[26]Cov!$H$7459</definedName>
    <definedName name="UNIFORMANCES11R7460C10" hidden="1">[26]Cov!$J$7460</definedName>
    <definedName name="UNIFORMANCES11R7460C12" hidden="1">[26]Cov!$L$7460</definedName>
    <definedName name="UNIFORMANCES11R7460C14" hidden="1">[26]Cov!$N$7460</definedName>
    <definedName name="UNIFORMANCES11R7460C31" hidden="1">[26]Cov!$AE$7460</definedName>
    <definedName name="UNIFORMANCES11R7460C39" hidden="1">[26]Cov!$AM$7460</definedName>
    <definedName name="UNIFORMANCES11R7460C4" hidden="1">[26]Cov!$D$7460</definedName>
    <definedName name="UNIFORMANCES11R7460C40" hidden="1">[26]Cov!$AN$7460</definedName>
    <definedName name="UNIFORMANCES11R7460C41" hidden="1">[26]Cov!$AO$7460</definedName>
    <definedName name="UNIFORMANCES11R7460C42" hidden="1">[26]Cov!$AP$7460</definedName>
    <definedName name="UNIFORMANCES11R7460C44" hidden="1">[26]Cov!$AR$7460</definedName>
    <definedName name="UNIFORMANCES11R7460C6" hidden="1">[26]Cov!$F$7460</definedName>
    <definedName name="UNIFORMANCES11R7460C8" hidden="1">[26]Cov!$H$7460</definedName>
    <definedName name="UNIFORMANCES11R7461C10" hidden="1">[26]Cov!$J$7461</definedName>
    <definedName name="UNIFORMANCES11R7461C12" hidden="1">[26]Cov!$L$7461</definedName>
    <definedName name="UNIFORMANCES11R7461C14" hidden="1">[26]Cov!$N$7461</definedName>
    <definedName name="UNIFORMANCES11R7461C31" hidden="1">[26]Cov!$AE$7461</definedName>
    <definedName name="UNIFORMANCES11R7461C39" hidden="1">[26]Cov!$AM$7461</definedName>
    <definedName name="UNIFORMANCES11R7461C4" hidden="1">[26]Cov!$D$7461</definedName>
    <definedName name="UNIFORMANCES11R7461C40" hidden="1">[26]Cov!$AN$7461</definedName>
    <definedName name="UNIFORMANCES11R7461C41" hidden="1">[26]Cov!$AO$7461</definedName>
    <definedName name="UNIFORMANCES11R7461C42" hidden="1">[26]Cov!$AP$7461</definedName>
    <definedName name="UNIFORMANCES11R7461C44" hidden="1">[26]Cov!$AR$7461</definedName>
    <definedName name="UNIFORMANCES11R7461C6" hidden="1">[26]Cov!$F$7461</definedName>
    <definedName name="UNIFORMANCES11R7461C8" hidden="1">[26]Cov!$H$7461</definedName>
    <definedName name="UNIFORMANCES11R7462C10" hidden="1">[26]Cov!$J$7462</definedName>
    <definedName name="UNIFORMANCES11R7462C12" hidden="1">[26]Cov!$L$7462</definedName>
    <definedName name="UNIFORMANCES11R7462C14" hidden="1">[26]Cov!$N$7462</definedName>
    <definedName name="UNIFORMANCES11R7462C31" hidden="1">[26]Cov!$AE$7462</definedName>
    <definedName name="UNIFORMANCES11R7462C39" hidden="1">[26]Cov!$AM$7462</definedName>
    <definedName name="UNIFORMANCES11R7462C4" hidden="1">[26]Cov!$D$7462</definedName>
    <definedName name="UNIFORMANCES11R7462C40" hidden="1">[26]Cov!$AN$7462</definedName>
    <definedName name="UNIFORMANCES11R7462C41" hidden="1">[26]Cov!$AO$7462</definedName>
    <definedName name="UNIFORMANCES11R7462C42" hidden="1">[26]Cov!$AP$7462</definedName>
    <definedName name="UNIFORMANCES11R7462C44" hidden="1">[26]Cov!$AR$7462</definedName>
    <definedName name="UNIFORMANCES11R7462C6" hidden="1">[26]Cov!$F$7462</definedName>
    <definedName name="UNIFORMANCES11R7462C8" hidden="1">[26]Cov!$H$7462</definedName>
    <definedName name="UNIFORMANCES11R7463C10" hidden="1">[26]Cov!$J$7463</definedName>
    <definedName name="UNIFORMANCES11R7463C12" hidden="1">[26]Cov!$L$7463</definedName>
    <definedName name="UNIFORMANCES11R7463C14" hidden="1">[26]Cov!$N$7463</definedName>
    <definedName name="UNIFORMANCES11R7463C31" hidden="1">[26]Cov!$AE$7463</definedName>
    <definedName name="UNIFORMANCES11R7463C39" hidden="1">[26]Cov!$AM$7463</definedName>
    <definedName name="UNIFORMANCES11R7463C4" hidden="1">[26]Cov!$D$7463</definedName>
    <definedName name="UNIFORMANCES11R7463C40" hidden="1">[26]Cov!$AN$7463</definedName>
    <definedName name="UNIFORMANCES11R7463C41" hidden="1">[26]Cov!$AO$7463</definedName>
    <definedName name="UNIFORMANCES11R7463C42" hidden="1">[26]Cov!$AP$7463</definedName>
    <definedName name="UNIFORMANCES11R7463C44" hidden="1">[26]Cov!$AR$7463</definedName>
    <definedName name="UNIFORMANCES11R7463C6" hidden="1">[26]Cov!$F$7463</definedName>
    <definedName name="UNIFORMANCES11R7463C8" hidden="1">[26]Cov!$H$7463</definedName>
    <definedName name="UNIFORMANCES11R7464C10" hidden="1">[26]Cov!$J$7464</definedName>
    <definedName name="UNIFORMANCES11R7464C12" hidden="1">[26]Cov!$L$7464</definedName>
    <definedName name="UNIFORMANCES11R7464C14" hidden="1">[26]Cov!$N$7464</definedName>
    <definedName name="UNIFORMANCES11R7464C31" hidden="1">[26]Cov!$AE$7464</definedName>
    <definedName name="UNIFORMANCES11R7464C39" hidden="1">[26]Cov!$AM$7464</definedName>
    <definedName name="UNIFORMANCES11R7464C4" hidden="1">[26]Cov!$D$7464</definedName>
    <definedName name="UNIFORMANCES11R7464C40" hidden="1">[26]Cov!$AN$7464</definedName>
    <definedName name="UNIFORMANCES11R7464C41" hidden="1">[26]Cov!$AO$7464</definedName>
    <definedName name="UNIFORMANCES11R7464C42" hidden="1">[26]Cov!$AP$7464</definedName>
    <definedName name="UNIFORMANCES11R7464C44" hidden="1">[26]Cov!$AR$7464</definedName>
    <definedName name="UNIFORMANCES11R7464C6" hidden="1">[26]Cov!$F$7464</definedName>
    <definedName name="UNIFORMANCES11R7464C8" hidden="1">[26]Cov!$H$7464</definedName>
    <definedName name="UNIFORMANCES11R7465C10" hidden="1">[26]Cov!$J$7465</definedName>
    <definedName name="UNIFORMANCES11R7465C12" hidden="1">[26]Cov!$L$7465</definedName>
    <definedName name="UNIFORMANCES11R7465C14" hidden="1">[26]Cov!$N$7465</definedName>
    <definedName name="UNIFORMANCES11R7465C31" hidden="1">[26]Cov!$AE$7465</definedName>
    <definedName name="UNIFORMANCES11R7465C39" hidden="1">[26]Cov!$AM$7465</definedName>
    <definedName name="UNIFORMANCES11R7465C4" hidden="1">[26]Cov!$D$7465</definedName>
    <definedName name="UNIFORMANCES11R7465C40" hidden="1">[26]Cov!$AN$7465</definedName>
    <definedName name="UNIFORMANCES11R7465C41" hidden="1">[26]Cov!$AO$7465</definedName>
    <definedName name="UNIFORMANCES11R7465C42" hidden="1">[26]Cov!$AP$7465</definedName>
    <definedName name="UNIFORMANCES11R7465C44" hidden="1">[26]Cov!$AR$7465</definedName>
    <definedName name="UNIFORMANCES11R7465C6" hidden="1">[26]Cov!$F$7465</definedName>
    <definedName name="UNIFORMANCES11R7465C8" hidden="1">[26]Cov!$H$7465</definedName>
    <definedName name="UNIFORMANCES11R7466C10" hidden="1">[26]Cov!$J$7466</definedName>
    <definedName name="UNIFORMANCES11R7466C12" hidden="1">[26]Cov!$L$7466</definedName>
    <definedName name="UNIFORMANCES11R7466C14" hidden="1">[26]Cov!$N$7466</definedName>
    <definedName name="UNIFORMANCES11R7466C31" hidden="1">[26]Cov!$AE$7466</definedName>
    <definedName name="UNIFORMANCES11R7466C39" hidden="1">[26]Cov!$AM$7466</definedName>
    <definedName name="UNIFORMANCES11R7466C4" hidden="1">[26]Cov!$D$7466</definedName>
    <definedName name="UNIFORMANCES11R7466C40" hidden="1">[26]Cov!$AN$7466</definedName>
    <definedName name="UNIFORMANCES11R7466C41" hidden="1">[26]Cov!$AO$7466</definedName>
    <definedName name="UNIFORMANCES11R7466C42" hidden="1">[26]Cov!$AP$7466</definedName>
    <definedName name="UNIFORMANCES11R7466C44" hidden="1">[26]Cov!$AR$7466</definedName>
    <definedName name="UNIFORMANCES11R7466C6" hidden="1">[26]Cov!$F$7466</definedName>
    <definedName name="UNIFORMANCES11R7466C8" hidden="1">[26]Cov!$H$7466</definedName>
    <definedName name="UNIFORMANCES11R7467C10" hidden="1">[26]Cov!$J$7467</definedName>
    <definedName name="UNIFORMANCES11R7467C12" hidden="1">[26]Cov!$L$7467</definedName>
    <definedName name="UNIFORMANCES11R7467C14" hidden="1">[26]Cov!$N$7467</definedName>
    <definedName name="UNIFORMANCES11R7467C31" hidden="1">[26]Cov!$AE$7467</definedName>
    <definedName name="UNIFORMANCES11R7467C39" hidden="1">[26]Cov!$AM$7467</definedName>
    <definedName name="UNIFORMANCES11R7467C4" hidden="1">[26]Cov!$D$7467</definedName>
    <definedName name="UNIFORMANCES11R7467C40" hidden="1">[26]Cov!$AN$7467</definedName>
    <definedName name="UNIFORMANCES11R7467C41" hidden="1">[26]Cov!$AO$7467</definedName>
    <definedName name="UNIFORMANCES11R7467C42" hidden="1">[26]Cov!$AP$7467</definedName>
    <definedName name="UNIFORMANCES11R7467C44" hidden="1">[26]Cov!$AR$7467</definedName>
    <definedName name="UNIFORMANCES11R7467C6" hidden="1">[26]Cov!$F$7467</definedName>
    <definedName name="UNIFORMANCES11R7467C8" hidden="1">[26]Cov!$H$7467</definedName>
    <definedName name="UNIFORMANCES11R7468C10" hidden="1">[26]Cov!$J$7468</definedName>
    <definedName name="UNIFORMANCES11R7468C12" hidden="1">[26]Cov!$L$7468</definedName>
    <definedName name="UNIFORMANCES11R7468C14" hidden="1">[26]Cov!$N$7468</definedName>
    <definedName name="UNIFORMANCES11R7468C31" hidden="1">[26]Cov!$AE$7468</definedName>
    <definedName name="UNIFORMANCES11R7468C39" hidden="1">[26]Cov!$AM$7468</definedName>
    <definedName name="UNIFORMANCES11R7468C4" hidden="1">[26]Cov!$D$7468</definedName>
    <definedName name="UNIFORMANCES11R7468C40" hidden="1">[26]Cov!$AN$7468</definedName>
    <definedName name="UNIFORMANCES11R7468C41" hidden="1">[26]Cov!$AO$7468</definedName>
    <definedName name="UNIFORMANCES11R7468C42" hidden="1">[26]Cov!$AP$7468</definedName>
    <definedName name="UNIFORMANCES11R7468C44" hidden="1">[26]Cov!$AR$7468</definedName>
    <definedName name="UNIFORMANCES11R7468C6" hidden="1">[26]Cov!$F$7468</definedName>
    <definedName name="UNIFORMANCES11R7468C8" hidden="1">[26]Cov!$H$7468</definedName>
    <definedName name="UNIFORMANCES11R7469C10" hidden="1">[26]Cov!$J$7469</definedName>
    <definedName name="UNIFORMANCES11R7469C12" hidden="1">[26]Cov!$L$7469</definedName>
    <definedName name="UNIFORMANCES11R7469C14" hidden="1">[26]Cov!$N$7469</definedName>
    <definedName name="UNIFORMANCES11R7469C31" hidden="1">[26]Cov!$AE$7469</definedName>
    <definedName name="UNIFORMANCES11R7469C39" hidden="1">[26]Cov!$AM$7469</definedName>
    <definedName name="UNIFORMANCES11R7469C4" hidden="1">[26]Cov!$D$7469</definedName>
    <definedName name="UNIFORMANCES11R7469C40" hidden="1">[26]Cov!$AN$7469</definedName>
    <definedName name="UNIFORMANCES11R7469C41" hidden="1">[26]Cov!$AO$7469</definedName>
    <definedName name="UNIFORMANCES11R7469C42" hidden="1">[26]Cov!$AP$7469</definedName>
    <definedName name="UNIFORMANCES11R7469C44" hidden="1">[26]Cov!$AR$7469</definedName>
    <definedName name="UNIFORMANCES11R7469C6" hidden="1">[26]Cov!$F$7469</definedName>
    <definedName name="UNIFORMANCES11R7469C8" hidden="1">[26]Cov!$H$7469</definedName>
    <definedName name="UNIFORMANCES11R7470C10" hidden="1">[26]Cov!$J$7470</definedName>
    <definedName name="UNIFORMANCES11R7470C12" hidden="1">[26]Cov!$L$7470</definedName>
    <definedName name="UNIFORMANCES11R7470C14" hidden="1">[26]Cov!$N$7470</definedName>
    <definedName name="UNIFORMANCES11R7470C31" hidden="1">[26]Cov!$AE$7470</definedName>
    <definedName name="UNIFORMANCES11R7470C39" hidden="1">[26]Cov!$AM$7470</definedName>
    <definedName name="UNIFORMANCES11R7470C4" hidden="1">[26]Cov!$D$7470</definedName>
    <definedName name="UNIFORMANCES11R7470C40" hidden="1">[26]Cov!$AN$7470</definedName>
    <definedName name="UNIFORMANCES11R7470C41" hidden="1">[26]Cov!$AO$7470</definedName>
    <definedName name="UNIFORMANCES11R7470C42" hidden="1">[26]Cov!$AP$7470</definedName>
    <definedName name="UNIFORMANCES11R7470C44" hidden="1">[26]Cov!$AR$7470</definedName>
    <definedName name="UNIFORMANCES11R7470C6" hidden="1">[26]Cov!$F$7470</definedName>
    <definedName name="UNIFORMANCES11R7470C8" hidden="1">[26]Cov!$H$7470</definedName>
    <definedName name="UNIFORMANCES11R7471C10" hidden="1">[26]Cov!$J$7471</definedName>
    <definedName name="UNIFORMANCES11R7471C12" hidden="1">[26]Cov!$L$7471</definedName>
    <definedName name="UNIFORMANCES11R7471C14" hidden="1">[26]Cov!$N$7471</definedName>
    <definedName name="UNIFORMANCES11R7471C31" hidden="1">[26]Cov!$AE$7471</definedName>
    <definedName name="UNIFORMANCES11R7471C39" hidden="1">[26]Cov!$AM$7471</definedName>
    <definedName name="UNIFORMANCES11R7471C4" hidden="1">[26]Cov!$D$7471</definedName>
    <definedName name="UNIFORMANCES11R7471C40" hidden="1">[26]Cov!$AN$7471</definedName>
    <definedName name="UNIFORMANCES11R7471C41" hidden="1">[26]Cov!$AO$7471</definedName>
    <definedName name="UNIFORMANCES11R7471C42" hidden="1">[26]Cov!$AP$7471</definedName>
    <definedName name="UNIFORMANCES11R7471C44" hidden="1">[26]Cov!$AR$7471</definedName>
    <definedName name="UNIFORMANCES11R7471C6" hidden="1">[26]Cov!$F$7471</definedName>
    <definedName name="UNIFORMANCES11R7471C8" hidden="1">[26]Cov!$H$7471</definedName>
    <definedName name="UNIFORMANCES11R7472C10" hidden="1">[26]Cov!$J$7472</definedName>
    <definedName name="UNIFORMANCES11R7472C12" hidden="1">[26]Cov!$L$7472</definedName>
    <definedName name="UNIFORMANCES11R7472C14" hidden="1">[26]Cov!$N$7472</definedName>
    <definedName name="UNIFORMANCES11R7472C31" hidden="1">[26]Cov!$AE$7472</definedName>
    <definedName name="UNIFORMANCES11R7472C39" hidden="1">[26]Cov!$AM$7472</definedName>
    <definedName name="UNIFORMANCES11R7472C4" hidden="1">[26]Cov!$D$7472</definedName>
    <definedName name="UNIFORMANCES11R7472C40" hidden="1">[26]Cov!$AN$7472</definedName>
    <definedName name="UNIFORMANCES11R7472C41" hidden="1">[26]Cov!$AO$7472</definedName>
    <definedName name="UNIFORMANCES11R7472C42" hidden="1">[26]Cov!$AP$7472</definedName>
    <definedName name="UNIFORMANCES11R7472C44" hidden="1">[26]Cov!$AR$7472</definedName>
    <definedName name="UNIFORMANCES11R7472C6" hidden="1">[26]Cov!$F$7472</definedName>
    <definedName name="UNIFORMANCES11R7472C8" hidden="1">[26]Cov!$H$7472</definedName>
    <definedName name="UNIFORMANCES11R7473C10" hidden="1">[26]Cov!$J$7473</definedName>
    <definedName name="UNIFORMANCES11R7473C12" hidden="1">[26]Cov!$L$7473</definedName>
    <definedName name="UNIFORMANCES11R7473C14" hidden="1">[26]Cov!$N$7473</definedName>
    <definedName name="UNIFORMANCES11R7473C31" hidden="1">[26]Cov!$AE$7473</definedName>
    <definedName name="UNIFORMANCES11R7473C39" hidden="1">[26]Cov!$AM$7473</definedName>
    <definedName name="UNIFORMANCES11R7473C4" hidden="1">[26]Cov!$D$7473</definedName>
    <definedName name="UNIFORMANCES11R7473C40" hidden="1">[26]Cov!$AN$7473</definedName>
    <definedName name="UNIFORMANCES11R7473C41" hidden="1">[26]Cov!$AO$7473</definedName>
    <definedName name="UNIFORMANCES11R7473C42" hidden="1">[26]Cov!$AP$7473</definedName>
    <definedName name="UNIFORMANCES11R7473C44" hidden="1">[26]Cov!$AR$7473</definedName>
    <definedName name="UNIFORMANCES11R7473C6" hidden="1">[26]Cov!$F$7473</definedName>
    <definedName name="UNIFORMANCES11R7473C8" hidden="1">[26]Cov!$H$7473</definedName>
    <definedName name="UNIFORMANCES11R7474C10" hidden="1">[26]Cov!$J$7474</definedName>
    <definedName name="UNIFORMANCES11R7474C12" hidden="1">[26]Cov!$L$7474</definedName>
    <definedName name="UNIFORMANCES11R7474C14" hidden="1">[26]Cov!$N$7474</definedName>
    <definedName name="UNIFORMANCES11R7474C31" hidden="1">[26]Cov!$AE$7474</definedName>
    <definedName name="UNIFORMANCES11R7474C39" hidden="1">[26]Cov!$AM$7474</definedName>
    <definedName name="UNIFORMANCES11R7474C4" hidden="1">[26]Cov!$D$7474</definedName>
    <definedName name="UNIFORMANCES11R7474C40" hidden="1">[26]Cov!$AN$7474</definedName>
    <definedName name="UNIFORMANCES11R7474C41" hidden="1">[26]Cov!$AO$7474</definedName>
    <definedName name="UNIFORMANCES11R7474C42" hidden="1">[26]Cov!$AP$7474</definedName>
    <definedName name="UNIFORMANCES11R7474C44" hidden="1">[26]Cov!$AR$7474</definedName>
    <definedName name="UNIFORMANCES11R7474C6" hidden="1">[26]Cov!$F$7474</definedName>
    <definedName name="UNIFORMANCES11R7474C8" hidden="1">[26]Cov!$H$7474</definedName>
    <definedName name="UNIFORMANCES11R7475C10" hidden="1">[26]Cov!$J$7475</definedName>
    <definedName name="UNIFORMANCES11R7475C12" hidden="1">[26]Cov!$L$7475</definedName>
    <definedName name="UNIFORMANCES11R7475C14" hidden="1">[26]Cov!$N$7475</definedName>
    <definedName name="UNIFORMANCES11R7475C31" hidden="1">[26]Cov!$AE$7475</definedName>
    <definedName name="UNIFORMANCES11R7475C39" hidden="1">[26]Cov!$AM$7475</definedName>
    <definedName name="UNIFORMANCES11R7475C4" hidden="1">[26]Cov!$D$7475</definedName>
    <definedName name="UNIFORMANCES11R7475C40" hidden="1">[26]Cov!$AN$7475</definedName>
    <definedName name="UNIFORMANCES11R7475C41" hidden="1">[26]Cov!$AO$7475</definedName>
    <definedName name="UNIFORMANCES11R7475C42" hidden="1">[26]Cov!$AP$7475</definedName>
    <definedName name="UNIFORMANCES11R7475C44" hidden="1">[26]Cov!$AR$7475</definedName>
    <definedName name="UNIFORMANCES11R7475C6" hidden="1">[26]Cov!$F$7475</definedName>
    <definedName name="UNIFORMANCES11R7475C8" hidden="1">[26]Cov!$H$7475</definedName>
    <definedName name="UNIFORMANCES11R7476C10" hidden="1">[26]Cov!$J$7476</definedName>
    <definedName name="UNIFORMANCES11R7476C12" hidden="1">[26]Cov!$L$7476</definedName>
    <definedName name="UNIFORMANCES11R7476C14" hidden="1">[26]Cov!$N$7476</definedName>
    <definedName name="UNIFORMANCES11R7476C31" hidden="1">[26]Cov!$AE$7476</definedName>
    <definedName name="UNIFORMANCES11R7476C39" hidden="1">[26]Cov!$AM$7476</definedName>
    <definedName name="UNIFORMANCES11R7476C4" hidden="1">[26]Cov!$D$7476</definedName>
    <definedName name="UNIFORMANCES11R7476C40" hidden="1">[26]Cov!$AN$7476</definedName>
    <definedName name="UNIFORMANCES11R7476C41" hidden="1">[26]Cov!$AO$7476</definedName>
    <definedName name="UNIFORMANCES11R7476C42" hidden="1">[26]Cov!$AP$7476</definedName>
    <definedName name="UNIFORMANCES11R7476C44" hidden="1">[26]Cov!$AR$7476</definedName>
    <definedName name="UNIFORMANCES11R7476C6" hidden="1">[26]Cov!$F$7476</definedName>
    <definedName name="UNIFORMANCES11R7476C8" hidden="1">[26]Cov!$H$7476</definedName>
    <definedName name="UNIFORMANCES11R7477C10" hidden="1">[26]Cov!$J$7477</definedName>
    <definedName name="UNIFORMANCES11R7477C12" hidden="1">[26]Cov!$L$7477</definedName>
    <definedName name="UNIFORMANCES11R7477C14" hidden="1">[26]Cov!$N$7477</definedName>
    <definedName name="UNIFORMANCES11R7477C31" hidden="1">[26]Cov!$AE$7477</definedName>
    <definedName name="UNIFORMANCES11R7477C39" hidden="1">[26]Cov!$AM$7477</definedName>
    <definedName name="UNIFORMANCES11R7477C4" hidden="1">[26]Cov!$D$7477</definedName>
    <definedName name="UNIFORMANCES11R7477C40" hidden="1">[26]Cov!$AN$7477</definedName>
    <definedName name="UNIFORMANCES11R7477C41" hidden="1">[26]Cov!$AO$7477</definedName>
    <definedName name="UNIFORMANCES11R7477C42" hidden="1">[26]Cov!$AP$7477</definedName>
    <definedName name="UNIFORMANCES11R7477C44" hidden="1">[26]Cov!$AR$7477</definedName>
    <definedName name="UNIFORMANCES11R7477C6" hidden="1">[26]Cov!$F$7477</definedName>
    <definedName name="UNIFORMANCES11R7477C8" hidden="1">[26]Cov!$H$7477</definedName>
    <definedName name="UNIFORMANCES11R7478C10" hidden="1">[26]Cov!$J$7478</definedName>
    <definedName name="UNIFORMANCES11R7478C12" hidden="1">[26]Cov!$L$7478</definedName>
    <definedName name="UNIFORMANCES11R7478C14" hidden="1">[26]Cov!$N$7478</definedName>
    <definedName name="UNIFORMANCES11R7478C31" hidden="1">[26]Cov!$AE$7478</definedName>
    <definedName name="UNIFORMANCES11R7478C39" hidden="1">[26]Cov!$AM$7478</definedName>
    <definedName name="UNIFORMANCES11R7478C4" hidden="1">[26]Cov!$D$7478</definedName>
    <definedName name="UNIFORMANCES11R7478C40" hidden="1">[26]Cov!$AN$7478</definedName>
    <definedName name="UNIFORMANCES11R7478C41" hidden="1">[26]Cov!$AO$7478</definedName>
    <definedName name="UNIFORMANCES11R7478C42" hidden="1">[26]Cov!$AP$7478</definedName>
    <definedName name="UNIFORMANCES11R7478C44" hidden="1">[26]Cov!$AR$7478</definedName>
    <definedName name="UNIFORMANCES11R7478C6" hidden="1">[26]Cov!$F$7478</definedName>
    <definedName name="UNIFORMANCES11R7478C8" hidden="1">[26]Cov!$H$7478</definedName>
    <definedName name="UNIFORMANCES12R314C108" hidden="1">[26]Cov!$DD$314</definedName>
    <definedName name="UNIFORMANCES12R315C108" hidden="1">[26]Cov!$DD$315</definedName>
    <definedName name="UNIFORMANCES13R189C205" hidden="1">[26]Cov!$GW$189</definedName>
    <definedName name="UNIFORMANCES13R199C204" hidden="1">[26]Cov!$GV$199</definedName>
    <definedName name="UNIFORMANCES13R199C205" hidden="1">[26]Cov!$GW$199</definedName>
    <definedName name="UNIFORMANCES13R200C204" hidden="1">[26]Cov!$GV$200</definedName>
    <definedName name="UNIFORMANCES13R200C205" hidden="1">[26]Cov!$GW$200</definedName>
    <definedName name="UNIFORMANCES13R304C16" hidden="1">[26]Cov!$P$304</definedName>
    <definedName name="UNIFORMANCES13R305C103" hidden="1">[26]Cov!$CY$305:$CZ$305</definedName>
    <definedName name="UNIFORMANCES13R313C204" hidden="1">[26]Cov!$GV$313</definedName>
    <definedName name="UNIFORMANCES13R313C205" hidden="1">[26]Cov!$GW$313</definedName>
    <definedName name="UNIFORMANCES13R313C206" hidden="1">[26]Cov!$GX$313</definedName>
    <definedName name="UNIFORMANCES13R313C53" hidden="1">[26]Cov!$BA$313</definedName>
    <definedName name="UNIFORMANCES13R314C106" hidden="1">[26]Cov!$DB$314:$DC$314</definedName>
    <definedName name="UNIFORMANCES13R314C109" hidden="1">[26]Cov!$DE$314:$DF$314</definedName>
    <definedName name="UNIFORMANCES13R314C113" hidden="1">[26]Cov!$DI$314:$DJ$314</definedName>
    <definedName name="UNIFORMANCES13R314C116" hidden="1">[26]Cov!$DL$314:$DM$314</definedName>
    <definedName name="UNIFORMANCES13R314C119" hidden="1">[26]Cov!$DO$314:$DP$314</definedName>
    <definedName name="UNIFORMANCES13R314C140" hidden="1">[26]Cov!$EJ$314:$EK$314</definedName>
    <definedName name="UNIFORMANCES13R314C143" hidden="1">[26]Cov!$EM$314:$EN$314</definedName>
    <definedName name="UNIFORMANCES13R314C149" hidden="1">[26]Cov!$ES$314:$ET$314</definedName>
    <definedName name="UNIFORMANCES13R314C152" hidden="1">[26]Cov!$EV$314:$EW$314</definedName>
    <definedName name="UNIFORMANCES13R314C159" hidden="1">[26]Cov!$FC$314:$FD$314</definedName>
    <definedName name="UNIFORMANCES13R314C163" hidden="1">[26]Cov!$FG$314:$FH$314</definedName>
    <definedName name="UNIFORMANCES13R314C167" hidden="1">[26]Cov!$FK$314:$FL$314</definedName>
    <definedName name="UNIFORMANCES13R314C176" hidden="1">[26]Cov!$FT$314:$FU$314</definedName>
    <definedName name="UNIFORMANCES13R314C180" hidden="1">[26]Cov!$FX$314:$FY$314</definedName>
    <definedName name="UNIFORMANCES13R314C38" hidden="1">[26]Cov!$AL$314</definedName>
    <definedName name="UNIFORMANCES13R314C53" hidden="1">[26]Cov!$BA$314</definedName>
    <definedName name="UNIFORMANCES13R314C72" hidden="1">[26]Cov!$BT$314</definedName>
    <definedName name="UNIFORMANCES13R315C106" hidden="1">[26]Cov!$DB$315:$DC$315</definedName>
    <definedName name="UNIFORMANCES13R315C109" hidden="1">[26]Cov!$DE$315:$DF$315</definedName>
    <definedName name="UNIFORMANCES13R315C113" hidden="1">[26]Cov!$DI$315:$DJ$315</definedName>
    <definedName name="UNIFORMANCES13R315C116" hidden="1">[26]Cov!$DL$315:$DM$315</definedName>
    <definedName name="UNIFORMANCES13R315C119" hidden="1">[26]Cov!$DO$315:$DP$315</definedName>
    <definedName name="UNIFORMANCES13R315C140" hidden="1">[26]Cov!$EJ$315:$EK$315</definedName>
    <definedName name="UNIFORMANCES13R315C143" hidden="1">[26]Cov!$EM$315:$EN$315</definedName>
    <definedName name="UNIFORMANCES13R315C149" hidden="1">[26]Cov!$ES$315:$ET$315</definedName>
    <definedName name="UNIFORMANCES13R315C152" hidden="1">[26]Cov!$EV$315:$EW$315</definedName>
    <definedName name="UNIFORMANCES13R315C159" hidden="1">[26]Cov!$FC$315:$FD$315</definedName>
    <definedName name="UNIFORMANCES13R315C163" hidden="1">[26]Cov!$FG$315:$FH$315</definedName>
    <definedName name="UNIFORMANCES13R315C167" hidden="1">[26]Cov!$FK$315:$FL$315</definedName>
    <definedName name="UNIFORMANCES13R315C176" hidden="1">[26]Cov!$FT$315:$FU$315</definedName>
    <definedName name="UNIFORMANCES13R315C180" hidden="1">[26]Cov!$FX$315:$FY$315</definedName>
    <definedName name="UNIFORMANCES13R315C72" hidden="1">[26]Cov!$BT$315</definedName>
    <definedName name="UNIFORMANCES13R96C140" hidden="1">[26]Cov!$EJ$96:$EK$96</definedName>
    <definedName name="UNIFORMANCES23R118C47" hidden="1">[26]Cov!$AU$118</definedName>
    <definedName name="UNIFORMANCES23R122C33" hidden="1">[26]Cov!$AG$122</definedName>
    <definedName name="UNIFORMANCES23R122C34" hidden="1">[26]Cov!$AH$122</definedName>
    <definedName name="UNIFORMANCES23R206C16" hidden="1">[26]Cov!$P$206</definedName>
    <definedName name="UNIFORMANCES23R232C30" hidden="1">[26]Cov!$AD$232</definedName>
    <definedName name="UNIFORMANCES23R232C31" hidden="1">[26]Cov!$AE$232</definedName>
    <definedName name="UNIFORMANCES23R251C47" hidden="1">[26]Cov!$AU$251</definedName>
    <definedName name="UNIFORMANCES23R304C36" hidden="1">[26]Cov!$AJ$304</definedName>
    <definedName name="UNIFORMANCES23R304C37" hidden="1">[26]Cov!$AK$304</definedName>
    <definedName name="UNIFORMANCES23R306C39" hidden="1">[26]Cov!$AM$306</definedName>
    <definedName name="UNIFORMANCES23R306C40" hidden="1">[26]Cov!$AN$306</definedName>
    <definedName name="UNIFORMANCES23R309C36" hidden="1">[26]Cov!$AJ$309</definedName>
    <definedName name="UNIFORMANCES23R309C37" hidden="1">[26]Cov!$AK$309</definedName>
    <definedName name="UNIFORMANCES23R317C24" hidden="1">[26]Cov!$X$317</definedName>
    <definedName name="UNIFORMANCES23R317C25" hidden="1">[26]Cov!$Y$317</definedName>
    <definedName name="UNIFORMANCES23R317C26" hidden="1">[26]Cov!$Z$317</definedName>
    <definedName name="UNIFORMANCES23R318C12" hidden="1">[26]Cov!$L$318</definedName>
    <definedName name="UNIFORMANCES23R318C13" hidden="1">[26]Cov!$M$318</definedName>
    <definedName name="UNIFORMANCES23R318C14" hidden="1">[26]Cov!$N$318</definedName>
    <definedName name="UNIFORMANCES23R318C15" hidden="1">[26]Cov!$O$318</definedName>
    <definedName name="UNIFORMANCES23R318C16" hidden="1">[26]Cov!$P$318</definedName>
    <definedName name="UNIFORMANCES23R318C24" hidden="1">[26]Cov!$X$318</definedName>
    <definedName name="UNIFORMANCES23R318C25" hidden="1">[26]Cov!$Y$318</definedName>
    <definedName name="UNIFORMANCES23R318C26" hidden="1">[26]Cov!$Z$318</definedName>
    <definedName name="UNIFORMANCES23R318C33" hidden="1">[26]Cov!$AG$318</definedName>
    <definedName name="UNIFORMANCES23R318C34" hidden="1">[26]Cov!$AH$318</definedName>
    <definedName name="UNIFORMANCES23R318C39" hidden="1">[26]Cov!$AM$318</definedName>
    <definedName name="UNIFORMANCES23R318C40" hidden="1">[26]Cov!$AN$318</definedName>
    <definedName name="UNIFORMANCES8R315C76" hidden="1">[26]Cov!$BX$315</definedName>
    <definedName name="UNIFORMANCES8R315C80" hidden="1">[26]Cov!$CB$315</definedName>
    <definedName name="UNIFORMANCES8R315C82" hidden="1">[26]Cov!$CD$315</definedName>
    <definedName name="UNIFORMANCES8R315C86" hidden="1">[26]Cov!$CH$315</definedName>
    <definedName name="UNIFORMANCES8R315C87" hidden="1">[26]Cov!$CI$315</definedName>
    <definedName name="UNIFORMANCES8R315C88" hidden="1">[26]Cov!$CJ$315</definedName>
    <definedName name="UNIFORMANCES8R315C89" hidden="1">[26]Cov!$CK$315</definedName>
    <definedName name="UNIFORMANCES8R315C90" hidden="1">[26]Cov!$CL$315</definedName>
    <definedName name="UNIFORMANCES9R314C27" hidden="1">[26]Cov!$AA$314</definedName>
    <definedName name="UNIFORMANCES9R315C27" hidden="1">[26]Cov!$AA$315</definedName>
    <definedName name="USAGE_I">#REF!</definedName>
    <definedName name="uses">[7]Rent!$H$9:$H$18</definedName>
    <definedName name="vat_rate">[9]Hyp_Platform!$E$129</definedName>
    <definedName name="vat_repay">[9]Hyp_Platform!$E$130</definedName>
    <definedName name="VBdTreso">#REF!</definedName>
    <definedName name="VERS">'[8]CALCUL.XLS'!#REF!</definedName>
    <definedName name="Via_Durini_28__Milano_Rental_Assumptions">[17]Ten!$A$2:$O$30</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NAMTS." localSheetId="1" hidden="1">{#N/A,#N/A,FALSE,"param";#N/A,#N/A,FALSE,"SCI";#N/A,#N/A,FALSE,"credit"}</definedName>
    <definedName name="wrn.CNAMTS." localSheetId="2" hidden="1">{#N/A,#N/A,FALSE,"param";#N/A,#N/A,FALSE,"SCI";#N/A,#N/A,FALSE,"credit"}</definedName>
    <definedName name="wrn.CNAMTS." localSheetId="3" hidden="1">{#N/A,#N/A,FALSE,"param";#N/A,#N/A,FALSE,"SCI";#N/A,#N/A,FALSE,"credit"}</definedName>
    <definedName name="wrn.CNAMTS." hidden="1">{#N/A,#N/A,FALSE,"param";#N/A,#N/A,FALSE,"SCI";#N/A,#N/A,FALSE,"credit"}</definedName>
    <definedName name="wrn.édition._.de._.synthèse." localSheetId="1"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2"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3"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hidden="1">{#N/A,#N/A,FALSE,"VAN_BusinessPlan";#N/A,#N/A,FALSE,"T0 Gisements";#N/A,#N/A,FALSE,"T1.CA en KF";#N/A,#N/A,FALSE,"Investissements &amp; amort";#N/A,#N/A,FALSE,"T2.Frais de Personnel";#N/A,#N/A,FALSE,"T3. Couts fixes";#N/A,#N/A,FALSE,"T4. Coûts Variables";#N/A,#N/A,FALSE,"T6. Autres frais";#N/A,#N/A,FALSE,"T7. SousTraitanceKF"}</definedName>
    <definedName name="wrn.Rapport._.monotone." localSheetId="1" hidden="1">{"Synthèse fonctionnement moteur",#N/A,FALSE,"Courbe mono";"Synthèse monotone 1 page",#N/A,FALSE,"Courbe mono";"Détail des calculs 3 p A3",#N/A,FALSE,"Courbe mono"}</definedName>
    <definedName name="wrn.Rapport._.monotone." localSheetId="2" hidden="1">{"Synthèse fonctionnement moteur",#N/A,FALSE,"Courbe mono";"Synthèse monotone 1 page",#N/A,FALSE,"Courbe mono";"Détail des calculs 3 p A3",#N/A,FALSE,"Courbe mono"}</definedName>
    <definedName name="wrn.Rapport._.monotone." localSheetId="3" hidden="1">{"Synthèse fonctionnement moteur",#N/A,FALSE,"Courbe mono";"Synthèse monotone 1 page",#N/A,FALSE,"Courbe mono";"Détail des calculs 3 p A3",#N/A,FALSE,"Courbe mono"}</definedName>
    <definedName name="wrn.Rapport._.monotone." hidden="1">{"Synthèse fonctionnement moteur",#N/A,FALSE,"Courbe mono";"Synthèse monotone 1 page",#N/A,FALSE,"Courbe mono";"Détail des calculs 3 p A3",#N/A,FALSE,"Courbe mono"}</definedName>
    <definedName name="wrn.Synthèse._.monotone._.1._.page." localSheetId="1" hidden="1">{"Synthèse monotone 1 page",#N/A,FALSE,"Courbe mono"}</definedName>
    <definedName name="wrn.Synthèse._.monotone._.1._.page." localSheetId="2" hidden="1">{"Synthèse monotone 1 page",#N/A,FALSE,"Courbe mono"}</definedName>
    <definedName name="wrn.Synthèse._.monotone._.1._.page." localSheetId="3" hidden="1">{"Synthèse monotone 1 page",#N/A,FALSE,"Courbe mono"}</definedName>
    <definedName name="wrn.Synthèse._.monotone._.1._.page." hidden="1">{"Synthèse monotone 1 page",#N/A,FALSE,"Courbe mono"}</definedName>
    <definedName name="wrn.Synthèse._.productionet._.récupération." localSheetId="1" hidden="1">{"Synthèse fonctionnement moteur",#N/A,FALSE,"Courbe mono";"Synthèse monotone 1 page",#N/A,FALSE,"Courbe mono"}</definedName>
    <definedName name="wrn.Synthèse._.productionet._.récupération." localSheetId="2" hidden="1">{"Synthèse fonctionnement moteur",#N/A,FALSE,"Courbe mono";"Synthèse monotone 1 page",#N/A,FALSE,"Courbe mono"}</definedName>
    <definedName name="wrn.Synthèse._.productionet._.récupération." localSheetId="3" hidden="1">{"Synthèse fonctionnement moteur",#N/A,FALSE,"Courbe mono";"Synthèse monotone 1 page",#N/A,FALSE,"Courbe mono"}</definedName>
    <definedName name="wrn.Synthèse._.productionet._.récupération." hidden="1">{"Synthèse fonctionnement moteur",#N/A,FALSE,"Courbe mono";"Synthèse monotone 1 page",#N/A,FALSE,"Courbe mono"}</definedName>
    <definedName name="wrn.totalité." localSheetId="1"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2"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3"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uteslesinstallations." localSheetId="1" hidden="1">{#N/A,#N/A,FALSE,"Centrale Géo";#N/A,#N/A,FALSE,"Gémeaux";#N/A,#N/A,FALSE,"Clos la Garenne";#N/A,#N/A,FALSE,"ADEF";#N/A,#N/A,FALSE,"Réseau"}</definedName>
    <definedName name="wrn.Touteslesinstallations." localSheetId="2" hidden="1">{#N/A,#N/A,FALSE,"Centrale Géo";#N/A,#N/A,FALSE,"Gémeaux";#N/A,#N/A,FALSE,"Clos la Garenne";#N/A,#N/A,FALSE,"ADEF";#N/A,#N/A,FALSE,"Réseau"}</definedName>
    <definedName name="wrn.Touteslesinstallations." localSheetId="3" hidden="1">{#N/A,#N/A,FALSE,"Centrale Géo";#N/A,#N/A,FALSE,"Gémeaux";#N/A,#N/A,FALSE,"Clos la Garenne";#N/A,#N/A,FALSE,"ADEF";#N/A,#N/A,FALSE,"Réseau"}</definedName>
    <definedName name="wrn.Touteslesinstallations." hidden="1">{#N/A,#N/A,FALSE,"Centrale Géo";#N/A,#N/A,FALSE,"Gémeaux";#N/A,#N/A,FALSE,"Clos la Garenne";#N/A,#N/A,FALSE,"ADEF";#N/A,#N/A,FALSE,"Réseau"}</definedName>
    <definedName name="xxx" hidden="1">#REF!</definedName>
    <definedName name="Zip">[7]Market!$C$5</definedName>
    <definedName name="zone">#REF!</definedName>
    <definedName name="_xlnm.Print_Area" localSheetId="4">' Allocation summary'!$A$1:$S$61</definedName>
    <definedName name="_xlnm.Print_Area" localSheetId="0">'Allocation SB 2019'!$A$1:$O$75</definedName>
    <definedName name="_xlnm.Print_Area" localSheetId="1">'Allocation SB 2020'!$A$1:$O$26</definedName>
    <definedName name="_xlnm.Print_Area" localSheetId="2">'Allocation SB 2021'!$A$1:$O$27</definedName>
    <definedName name="_xlnm.Print_Area" localSheetId="3">'Allocation SB 2022'!$A$1:$P$29</definedName>
    <definedName name="_xlnm.Print_Area" localSheetId="5">'SDG contribution'!$A$1:$P$22</definedName>
    <definedName name="_xlnm.Print_Area">#N/A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7" l="1"/>
  <c r="E43" i="7"/>
  <c r="F43" i="7"/>
  <c r="G43" i="7"/>
  <c r="H43" i="7"/>
  <c r="I43" i="7"/>
  <c r="L47" i="7"/>
  <c r="K47" i="7"/>
  <c r="J47" i="7"/>
  <c r="E47" i="7"/>
  <c r="F47" i="7"/>
  <c r="G47" i="7"/>
  <c r="H47" i="7"/>
  <c r="I47" i="7"/>
  <c r="D47" i="7"/>
  <c r="L45" i="7"/>
  <c r="L44" i="7" s="1"/>
  <c r="K45" i="7"/>
  <c r="K44" i="7" s="1"/>
  <c r="J45" i="7"/>
  <c r="J44" i="7" s="1"/>
  <c r="E45" i="7"/>
  <c r="E44" i="7" s="1"/>
  <c r="F45" i="7"/>
  <c r="F44" i="7" s="1"/>
  <c r="G45" i="7"/>
  <c r="G44" i="7" s="1"/>
  <c r="H45" i="7"/>
  <c r="H44" i="7" s="1"/>
  <c r="I45" i="7"/>
  <c r="I44" i="7" s="1"/>
  <c r="D45" i="7"/>
  <c r="D44" i="7" s="1"/>
  <c r="J55" i="7"/>
  <c r="I55" i="7"/>
  <c r="H55" i="7"/>
  <c r="G55" i="7"/>
  <c r="F55" i="7"/>
  <c r="E55" i="7"/>
  <c r="D55" i="7"/>
  <c r="L55" i="7"/>
  <c r="K55" i="7"/>
  <c r="D5" i="8" l="1"/>
  <c r="D43" i="7"/>
  <c r="D41" i="7"/>
  <c r="L38" i="7"/>
  <c r="L37" i="7" s="1"/>
  <c r="K38" i="7"/>
  <c r="K37" i="7" s="1"/>
  <c r="J38" i="7"/>
  <c r="J37" i="7" s="1"/>
  <c r="I38" i="7"/>
  <c r="I37" i="7" s="1"/>
  <c r="H38" i="7"/>
  <c r="H37" i="7" s="1"/>
  <c r="G38" i="7"/>
  <c r="G37" i="7" s="1"/>
  <c r="F38" i="7"/>
  <c r="F37" i="7" s="1"/>
  <c r="E38" i="7"/>
  <c r="E37" i="7" s="1"/>
  <c r="D38" i="7"/>
  <c r="D37" i="7" s="1"/>
  <c r="L41" i="7"/>
  <c r="K41" i="7"/>
  <c r="J41" i="7"/>
  <c r="E41" i="7"/>
  <c r="F41" i="7"/>
  <c r="G41" i="7"/>
  <c r="H41" i="7"/>
  <c r="I41" i="7"/>
  <c r="D40" i="7"/>
  <c r="L50" i="7" l="1"/>
  <c r="K50" i="7"/>
  <c r="L51" i="7"/>
  <c r="K51" i="7"/>
  <c r="L52" i="7"/>
  <c r="K52" i="7"/>
  <c r="L53" i="7"/>
  <c r="K53" i="7"/>
  <c r="L57" i="7"/>
  <c r="K57" i="7"/>
  <c r="L48" i="7"/>
  <c r="K48" i="7"/>
  <c r="L43" i="7"/>
  <c r="K43" i="7"/>
  <c r="L42" i="7"/>
  <c r="K42" i="7"/>
  <c r="L40" i="7"/>
  <c r="K40" i="7"/>
  <c r="K34" i="7"/>
  <c r="K33" i="7"/>
  <c r="K29" i="7"/>
  <c r="K31" i="7"/>
  <c r="K25" i="7"/>
  <c r="K26" i="7"/>
  <c r="K27" i="7"/>
  <c r="K22" i="7"/>
  <c r="K21" i="7"/>
  <c r="J57" i="7"/>
  <c r="E56" i="7"/>
  <c r="D7" i="8" s="1"/>
  <c r="F56" i="7"/>
  <c r="G56" i="7"/>
  <c r="H56" i="7"/>
  <c r="I56" i="7"/>
  <c r="J56" i="7"/>
  <c r="D56" i="7"/>
  <c r="J53" i="7"/>
  <c r="J52" i="7"/>
  <c r="J51" i="7"/>
  <c r="J50" i="7"/>
  <c r="J48" i="7"/>
  <c r="J25" i="7"/>
  <c r="J40" i="7"/>
  <c r="I40" i="7"/>
  <c r="H40" i="7"/>
  <c r="G40" i="7"/>
  <c r="F40" i="7"/>
  <c r="E40" i="7"/>
  <c r="J42" i="7"/>
  <c r="I42" i="7"/>
  <c r="H42" i="7"/>
  <c r="G42" i="7"/>
  <c r="F42" i="7"/>
  <c r="E42" i="7"/>
  <c r="D42" i="7"/>
  <c r="D39" i="7" s="1"/>
  <c r="J34" i="7"/>
  <c r="J33" i="7"/>
  <c r="J31" i="7"/>
  <c r="J29" i="7"/>
  <c r="J19" i="7"/>
  <c r="J20" i="7"/>
  <c r="J21" i="7"/>
  <c r="J24" i="7"/>
  <c r="J27" i="7"/>
  <c r="J26" i="7"/>
  <c r="J22" i="7"/>
  <c r="E21" i="7"/>
  <c r="F21" i="7"/>
  <c r="G21" i="7"/>
  <c r="H21" i="7"/>
  <c r="I21" i="7"/>
  <c r="D21" i="7"/>
  <c r="F22" i="7"/>
  <c r="G22" i="7"/>
  <c r="H22" i="7"/>
  <c r="I22" i="7"/>
  <c r="E22" i="7"/>
  <c r="D22" i="7"/>
  <c r="J5" i="8" l="1"/>
  <c r="J39" i="7"/>
  <c r="G39" i="7"/>
  <c r="I52" i="7" l="1"/>
  <c r="H52" i="7"/>
  <c r="G52" i="7"/>
  <c r="F52" i="7"/>
  <c r="E52" i="7"/>
  <c r="K7" i="8" s="1"/>
  <c r="D52" i="7"/>
  <c r="I51" i="7"/>
  <c r="H51" i="7"/>
  <c r="G51" i="7"/>
  <c r="F51" i="7"/>
  <c r="E51" i="7"/>
  <c r="D51" i="7"/>
  <c r="I50" i="7"/>
  <c r="H50" i="7"/>
  <c r="G50" i="7"/>
  <c r="F50" i="7"/>
  <c r="E50" i="7"/>
  <c r="D50" i="7"/>
  <c r="I53" i="7"/>
  <c r="H53" i="7"/>
  <c r="G53" i="7"/>
  <c r="F53" i="7"/>
  <c r="E53" i="7"/>
  <c r="F8" i="8" s="1"/>
  <c r="D53" i="7"/>
  <c r="I48" i="7"/>
  <c r="H48" i="7"/>
  <c r="G48" i="7"/>
  <c r="F48" i="7"/>
  <c r="E48" i="7"/>
  <c r="D48" i="7"/>
  <c r="I57" i="7"/>
  <c r="H57" i="7"/>
  <c r="G57" i="7"/>
  <c r="F57" i="7"/>
  <c r="E57" i="7"/>
  <c r="D57" i="7"/>
  <c r="I33" i="7"/>
  <c r="H33" i="7"/>
  <c r="G33" i="7"/>
  <c r="F33" i="7"/>
  <c r="E33" i="7"/>
  <c r="O5" i="8" s="1"/>
  <c r="D33" i="7"/>
  <c r="I34" i="7"/>
  <c r="H34" i="7"/>
  <c r="G34" i="7"/>
  <c r="F34" i="7"/>
  <c r="E34" i="7"/>
  <c r="D34" i="7"/>
  <c r="I31" i="7"/>
  <c r="H31" i="7"/>
  <c r="G31" i="7"/>
  <c r="F31" i="7"/>
  <c r="E31" i="7"/>
  <c r="D31" i="7"/>
  <c r="L31" i="7"/>
  <c r="I29" i="7"/>
  <c r="H29" i="7"/>
  <c r="G29" i="7"/>
  <c r="F29" i="7"/>
  <c r="E29" i="7"/>
  <c r="D29" i="7"/>
  <c r="E26" i="7"/>
  <c r="F26" i="7"/>
  <c r="G26" i="7"/>
  <c r="H26" i="7"/>
  <c r="I26" i="7"/>
  <c r="L26" i="7"/>
  <c r="D26" i="7"/>
  <c r="I25" i="7"/>
  <c r="H25" i="7"/>
  <c r="G25" i="7"/>
  <c r="F25" i="7"/>
  <c r="E25" i="7"/>
  <c r="D25" i="7"/>
  <c r="L25" i="7"/>
  <c r="L24" i="7"/>
  <c r="L27" i="7"/>
  <c r="E27" i="7"/>
  <c r="F27" i="7"/>
  <c r="G27" i="7"/>
  <c r="H27" i="7"/>
  <c r="I27" i="7"/>
  <c r="D27" i="7"/>
  <c r="E24" i="7"/>
  <c r="L5" i="8" s="1"/>
  <c r="F24" i="7"/>
  <c r="G24" i="7"/>
  <c r="H24" i="7"/>
  <c r="I24" i="7"/>
  <c r="D24" i="7"/>
  <c r="K24" i="7"/>
  <c r="K20" i="7"/>
  <c r="E20" i="7"/>
  <c r="F20" i="7"/>
  <c r="G20" i="7"/>
  <c r="H20" i="7"/>
  <c r="I20" i="7"/>
  <c r="D20" i="7"/>
  <c r="K19" i="7"/>
  <c r="E19" i="7"/>
  <c r="F19" i="7"/>
  <c r="G19" i="7"/>
  <c r="H19" i="7"/>
  <c r="I19" i="7"/>
  <c r="D19" i="7"/>
  <c r="L21" i="7"/>
  <c r="L20" i="7"/>
  <c r="L22" i="7"/>
  <c r="L19" i="7"/>
  <c r="F5" i="8" l="1"/>
  <c r="K5" i="8"/>
  <c r="J6" i="8"/>
  <c r="F23" i="7"/>
  <c r="D8" i="8"/>
  <c r="I8" i="8"/>
  <c r="F6" i="8"/>
  <c r="K6" i="8"/>
  <c r="I6" i="8"/>
  <c r="H6" i="8"/>
  <c r="N6" i="8"/>
  <c r="L6" i="8"/>
  <c r="H7" i="8"/>
  <c r="N7" i="8"/>
  <c r="L8" i="8"/>
  <c r="J8" i="8"/>
  <c r="H8" i="8"/>
  <c r="N8" i="8"/>
  <c r="G8" i="8"/>
  <c r="K8" i="8"/>
  <c r="D4" i="8"/>
  <c r="I5" i="8"/>
  <c r="H5" i="8"/>
  <c r="N5" i="8"/>
  <c r="G5" i="8"/>
  <c r="I7" i="8"/>
  <c r="F7" i="8"/>
  <c r="J32" i="7"/>
  <c r="J46" i="7"/>
  <c r="J18" i="7"/>
  <c r="I23" i="7"/>
  <c r="H23" i="7"/>
  <c r="G23" i="7"/>
  <c r="J49" i="7"/>
  <c r="E23" i="7"/>
  <c r="J23" i="7"/>
  <c r="D23" i="7"/>
  <c r="J54" i="7"/>
  <c r="L56" i="7"/>
  <c r="K56" i="7"/>
  <c r="L36" i="7"/>
  <c r="L35" i="7" s="1"/>
  <c r="K36" i="7"/>
  <c r="K35" i="7" s="1"/>
  <c r="K49" i="7"/>
  <c r="L46" i="7"/>
  <c r="L34" i="7"/>
  <c r="L33" i="7"/>
  <c r="L30" i="7"/>
  <c r="K30" i="7"/>
  <c r="L29" i="7"/>
  <c r="F4" i="8" l="1"/>
  <c r="G4" i="8"/>
  <c r="N4" i="8"/>
  <c r="H4" i="8"/>
  <c r="K4" i="8"/>
  <c r="I4" i="8"/>
  <c r="K46" i="7"/>
  <c r="K54" i="7"/>
  <c r="L49" i="7"/>
  <c r="K32" i="7"/>
  <c r="L54" i="7"/>
  <c r="L32" i="7"/>
  <c r="L39" i="7"/>
  <c r="K39" i="7"/>
  <c r="L18" i="7"/>
  <c r="K28" i="7"/>
  <c r="K23" i="7"/>
  <c r="L23" i="7"/>
  <c r="L28" i="7"/>
  <c r="K18" i="7"/>
  <c r="L58" i="7" l="1"/>
  <c r="K58" i="7"/>
  <c r="E30" i="7"/>
  <c r="F30" i="7"/>
  <c r="G30" i="7"/>
  <c r="H30" i="7"/>
  <c r="I30" i="7"/>
  <c r="D36" i="7"/>
  <c r="D35" i="7" s="1"/>
  <c r="E36" i="7"/>
  <c r="F36" i="7"/>
  <c r="F35" i="7" s="1"/>
  <c r="G36" i="7"/>
  <c r="G35" i="7" s="1"/>
  <c r="H36" i="7"/>
  <c r="H35" i="7" s="1"/>
  <c r="I36" i="7"/>
  <c r="I35" i="7" s="1"/>
  <c r="J36" i="7"/>
  <c r="J35" i="7" s="1"/>
  <c r="J30" i="7"/>
  <c r="J28" i="7" l="1"/>
  <c r="J7" i="8"/>
  <c r="J4" i="8" s="1"/>
  <c r="L7" i="8"/>
  <c r="L4" i="8" s="1"/>
  <c r="E35" i="7"/>
  <c r="E8" i="8"/>
  <c r="E4" i="8" s="1"/>
  <c r="M8" i="8"/>
  <c r="M4" i="8" s="1"/>
  <c r="O8" i="8"/>
  <c r="O4" i="8" s="1"/>
  <c r="I32" i="7"/>
  <c r="H32" i="7"/>
  <c r="I46" i="7"/>
  <c r="H49" i="7"/>
  <c r="I39" i="7"/>
  <c r="F49" i="7"/>
  <c r="E49" i="7"/>
  <c r="E54" i="7"/>
  <c r="G28" i="7"/>
  <c r="G46" i="7"/>
  <c r="G32" i="7"/>
  <c r="H46" i="7"/>
  <c r="I49" i="7"/>
  <c r="H54" i="7"/>
  <c r="H39" i="7"/>
  <c r="G49" i="7"/>
  <c r="G54" i="7"/>
  <c r="I54" i="7"/>
  <c r="I28" i="7"/>
  <c r="F46" i="7"/>
  <c r="H28" i="7"/>
  <c r="D49" i="7"/>
  <c r="E39" i="7"/>
  <c r="F54" i="7"/>
  <c r="E46" i="7"/>
  <c r="D46" i="7"/>
  <c r="F39" i="7"/>
  <c r="F32" i="7"/>
  <c r="E32" i="7"/>
  <c r="F28" i="7"/>
  <c r="D54" i="7"/>
  <c r="D32" i="7"/>
  <c r="E65" i="7" l="1"/>
  <c r="D30" i="7"/>
  <c r="E28" i="7"/>
  <c r="D28" i="7" l="1"/>
  <c r="H18" i="7" l="1"/>
  <c r="H58" i="7" s="1"/>
  <c r="G18" i="7"/>
  <c r="G58" i="7" s="1"/>
  <c r="E18" i="7"/>
  <c r="E58" i="7" s="1"/>
  <c r="J58" i="7" s="1"/>
  <c r="I18" i="7"/>
  <c r="I58" i="7" s="1"/>
  <c r="D18" i="7"/>
  <c r="D58" i="7" s="1"/>
  <c r="F18" i="7"/>
  <c r="F58" i="7" s="1"/>
  <c r="E66" i="7" l="1"/>
</calcChain>
</file>

<file path=xl/sharedStrings.xml><?xml version="1.0" encoding="utf-8"?>
<sst xmlns="http://schemas.openxmlformats.org/spreadsheetml/2006/main" count="1419" uniqueCount="492">
  <si>
    <t>ü</t>
  </si>
  <si>
    <t>Banque des territoires</t>
  </si>
  <si>
    <t>CDC II</t>
  </si>
  <si>
    <t>Format</t>
  </si>
  <si>
    <t>Aa2 (Moody’s) / AA (S&amp;P)</t>
  </si>
  <si>
    <t>Listing</t>
  </si>
  <si>
    <t>Coupon</t>
  </si>
  <si>
    <t>Euronext Paris</t>
  </si>
  <si>
    <t>CACIB, JPM, LBP, Natixis, NM NV, SG</t>
  </si>
  <si>
    <t>CACIB, HSBC, SGCIB, JPM, BOFA, LBP</t>
  </si>
  <si>
    <t>BNPP, CACIB, HSBC, Natixis, SGCIB</t>
  </si>
  <si>
    <t>BNPP, DB, LBP, SG </t>
  </si>
  <si>
    <t>ISIN</t>
  </si>
  <si>
    <t>FR0013426426</t>
  </si>
  <si>
    <t>FR0013534443</t>
  </si>
  <si>
    <t>FR0014003RL9</t>
  </si>
  <si>
    <t>FR001400DCH4</t>
  </si>
  <si>
    <t>FR0013426426 (2019)</t>
  </si>
  <si>
    <t>FR0013534443 (2020)</t>
  </si>
  <si>
    <t>FR0014003RL9 (2021)</t>
  </si>
  <si>
    <t>FR001400DCH4 (2022)</t>
  </si>
  <si>
    <t>Total</t>
  </si>
  <si>
    <t>3.053 %</t>
  </si>
  <si>
    <t>Banque des territoires &amp; CDC II</t>
  </si>
  <si>
    <t>Sectors</t>
  </si>
  <si>
    <t>Sub-sectors</t>
  </si>
  <si>
    <t>Typology</t>
  </si>
  <si>
    <t>Entity</t>
  </si>
  <si>
    <r>
      <t xml:space="preserve">Asset
</t>
    </r>
    <r>
      <rPr>
        <sz val="16"/>
        <rFont val="Calibri"/>
        <family val="2"/>
        <scheme val="minor"/>
      </rPr>
      <t>(number)</t>
    </r>
  </si>
  <si>
    <t>Amount</t>
  </si>
  <si>
    <r>
      <t xml:space="preserve">Total disbursements
</t>
    </r>
    <r>
      <rPr>
        <sz val="16"/>
        <rFont val="Calibri"/>
        <family val="2"/>
        <scheme val="minor"/>
      </rPr>
      <t>as of 31/12/2021</t>
    </r>
  </si>
  <si>
    <r>
      <t xml:space="preserve">Total disbursements
</t>
    </r>
    <r>
      <rPr>
        <sz val="16"/>
        <rFont val="Calibri"/>
        <family val="2"/>
        <scheme val="minor"/>
      </rPr>
      <t>as of 31/12/2022</t>
    </r>
  </si>
  <si>
    <r>
      <t xml:space="preserve">To be disbursed
</t>
    </r>
    <r>
      <rPr>
        <sz val="16"/>
        <rFont val="Calibri"/>
        <family val="2"/>
        <scheme val="minor"/>
      </rPr>
      <t>as of 31/12/2022</t>
    </r>
  </si>
  <si>
    <t>Caisse des dépôts average stake</t>
  </si>
  <si>
    <t>Infrastructure for production and storage of green energy and heat</t>
  </si>
  <si>
    <t>Green real estate (BDT)</t>
  </si>
  <si>
    <t>Green real estate (CDC II)</t>
  </si>
  <si>
    <t>Soil decontamination and site remediation</t>
  </si>
  <si>
    <t>Social real estate</t>
  </si>
  <si>
    <t>Social and Solidarity
Economy</t>
  </si>
  <si>
    <t>Education and professional insertion</t>
  </si>
  <si>
    <t>Digital infrastructure</t>
  </si>
  <si>
    <t>Health and social healthcare</t>
  </si>
  <si>
    <t>Renewable electricity generation</t>
  </si>
  <si>
    <t>New construction and renovation</t>
  </si>
  <si>
    <t>Soil decontamination</t>
  </si>
  <si>
    <t>Social and Solidarity Economy</t>
  </si>
  <si>
    <t>Access to training</t>
  </si>
  <si>
    <t>Access to digital</t>
  </si>
  <si>
    <t>Wind, solar, biomass</t>
  </si>
  <si>
    <t>Commercial, Tourism and Tertiary</t>
  </si>
  <si>
    <t>Tertiary and housing</t>
  </si>
  <si>
    <t xml:space="preserve"> All types of sites</t>
  </si>
  <si>
    <t>Access to digital via fiber
optic networks</t>
  </si>
  <si>
    <t>Amounts at 12/31/2022 expressed in millions of euros</t>
  </si>
  <si>
    <t>Issuer Ratings</t>
  </si>
  <si>
    <t>Size</t>
  </si>
  <si>
    <t>Trade date</t>
  </si>
  <si>
    <t>Maturity date</t>
  </si>
  <si>
    <t>Joint bookrunners</t>
  </si>
  <si>
    <t>Issuer ratings</t>
  </si>
  <si>
    <t>Maturity rate</t>
  </si>
  <si>
    <t>Bond detail</t>
  </si>
  <si>
    <t>Infrastructure and services for sustainable mobility</t>
  </si>
  <si>
    <t>Eco-efficient datacenters</t>
  </si>
  <si>
    <t>Tertiary</t>
  </si>
  <si>
    <t>Tourism and Tertiary</t>
  </si>
  <si>
    <t>Clean rolling stock and refueling infrastructure</t>
  </si>
  <si>
    <t>Wind</t>
  </si>
  <si>
    <t>Digital infrastructure (Eco-efficient datacenters)</t>
  </si>
  <si>
    <t>Territorial datacenters</t>
  </si>
  <si>
    <t>Investments in any SSE enterprises</t>
  </si>
  <si>
    <t>Senior roommate, services in EHPAD</t>
  </si>
  <si>
    <t>Social housing</t>
  </si>
  <si>
    <t>Food transition</t>
  </si>
  <si>
    <t>Green real estate</t>
  </si>
  <si>
    <t>Year</t>
  </si>
  <si>
    <t>EMTN Program</t>
  </si>
  <si>
    <t>0.00%</t>
  </si>
  <si>
    <t>0.01%</t>
  </si>
  <si>
    <t>3.00%</t>
  </si>
  <si>
    <t>0.0 %</t>
  </si>
  <si>
    <t>0.01 %</t>
  </si>
  <si>
    <t xml:space="preserve">0.01 % </t>
  </si>
  <si>
    <t>SB 2019</t>
  </si>
  <si>
    <t>SB 2020</t>
  </si>
  <si>
    <t>SB 2021</t>
  </si>
  <si>
    <t>SB 2022</t>
  </si>
  <si>
    <t>Details of the 4 sustainability bonds in circulation</t>
  </si>
  <si>
    <t>OAT interpolated + 13 bps (OAT 0 % 2024-03-25 &amp; OAT 0 % 2025-03-25)</t>
  </si>
  <si>
    <t>OAT interpolated + 18 bps (OAT 0.5 %
2025-05-25 &amp; OAT 1 % 2025-11-25)</t>
  </si>
  <si>
    <t>OAT interpolated + 13 bps (OAT 0% 2026-02-25 &amp; OAT 0.25% 2026-11-25)</t>
  </si>
  <si>
    <t>OAT interpolated + 57 bps ( OAT 0% 2027-02-25 &amp; OAT 0.75% 2028-02-25 )</t>
  </si>
  <si>
    <t>OAT interpolated + 13 bps (OAT 0 % 2020-03-25 &amp; OAT 0 % 2025-03-25)</t>
  </si>
  <si>
    <t>OAT interpolated + 13 bps (OAT 0% 2026-02-25 &amp; OAT 0.25% 2026-11-26)</t>
  </si>
  <si>
    <t>OAT interpolated + 57 bps (OAT 0% 2027-02-25 &amp; OAT 0.75% 2028-02-25)</t>
  </si>
  <si>
    <t>Prioritary SDG</t>
  </si>
  <si>
    <t>Significant SDG</t>
  </si>
  <si>
    <t>€500m</t>
  </si>
  <si>
    <t>€ 500m</t>
  </si>
  <si>
    <t>Amounts invetsed</t>
  </si>
  <si>
    <t>Asset
(number)</t>
  </si>
  <si>
    <t>Digital and technical training</t>
  </si>
  <si>
    <t>Fight against inadequate housing</t>
  </si>
  <si>
    <t>Retirement homes</t>
  </si>
  <si>
    <t>Supporting the ageing
of the population</t>
  </si>
  <si>
    <r>
      <t xml:space="preserve">Total disbursements
</t>
    </r>
    <r>
      <rPr>
        <sz val="16"/>
        <rFont val="Calibri"/>
        <family val="2"/>
        <scheme val="minor"/>
      </rPr>
      <t>as of 12/31/2021</t>
    </r>
  </si>
  <si>
    <r>
      <t xml:space="preserve">Amounts disbursed
</t>
    </r>
    <r>
      <rPr>
        <sz val="16"/>
        <rFont val="Calibri"/>
        <family val="2"/>
        <scheme val="minor"/>
      </rPr>
      <t>in 2022</t>
    </r>
  </si>
  <si>
    <r>
      <t xml:space="preserve">Total disbursements
</t>
    </r>
    <r>
      <rPr>
        <sz val="16"/>
        <rFont val="Calibri"/>
        <family val="2"/>
        <scheme val="minor"/>
      </rPr>
      <t>as of 12/31/2022</t>
    </r>
  </si>
  <si>
    <r>
      <t xml:space="preserve">To be disbursed
</t>
    </r>
    <r>
      <rPr>
        <sz val="16"/>
        <rFont val="Calibri"/>
        <family val="2"/>
        <scheme val="minor"/>
      </rPr>
      <t>as of 12/31/2022</t>
    </r>
  </si>
  <si>
    <t>Professional reintegration, revitalization of rural areas</t>
  </si>
  <si>
    <t>Training platforms</t>
  </si>
  <si>
    <t>Organic farming, circular economy</t>
  </si>
  <si>
    <t>SDG 1</t>
  </si>
  <si>
    <t>SDG 2</t>
  </si>
  <si>
    <t>SDG 3</t>
  </si>
  <si>
    <t>SDG 4</t>
  </si>
  <si>
    <t>SDG 7</t>
  </si>
  <si>
    <t>SDG 8</t>
  </si>
  <si>
    <t>SDG 9</t>
  </si>
  <si>
    <t>SDG 10</t>
  </si>
  <si>
    <t>SDG 11</t>
  </si>
  <si>
    <t>SDG 12</t>
  </si>
  <si>
    <t>SDG 13</t>
  </si>
  <si>
    <t>SDG 15</t>
  </si>
  <si>
    <t>FR0014003RL10</t>
  </si>
  <si>
    <t>FR001400DCH5</t>
  </si>
  <si>
    <t>FR0013534444</t>
  </si>
  <si>
    <t>Total disbursements
as of 12/31/2021</t>
  </si>
  <si>
    <t>Amounts disbursed
in 2022</t>
  </si>
  <si>
    <t>Total disbursements
as of 12/31/2022</t>
  </si>
  <si>
    <t>To be disbursed
as of 12/31/2022</t>
  </si>
  <si>
    <t>Descrpiption</t>
  </si>
  <si>
    <t xml:space="preserve">Effinergie BEPOS </t>
  </si>
  <si>
    <t>NF Bâtiment tertiaire label HPE
Effinergie BEPOS +</t>
  </si>
  <si>
    <t>HQE Excellent</t>
  </si>
  <si>
    <t>Effinergie BEPOS 2017
E+C- : E3C1</t>
  </si>
  <si>
    <t>BREEAM Very Good</t>
  </si>
  <si>
    <t>Santé et médico-social</t>
  </si>
  <si>
    <t>Label E1C1</t>
  </si>
  <si>
    <t>Construction de 3 résidence seniors à Crozon (29), Billière (64) et Salon (13)</t>
  </si>
  <si>
    <t>RT 2012 - 20%
Effinergie +
Bâtiment Durable Francilien au stade conception
Certification NF HABITAT HQE</t>
  </si>
  <si>
    <t>Solar</t>
  </si>
  <si>
    <t>Environmental impact</t>
  </si>
  <si>
    <t>Social and territorial impact</t>
  </si>
  <si>
    <t>Progress
of the project</t>
  </si>
  <si>
    <t>Detailed list of projects financed by the 2022 sustainability bond</t>
  </si>
  <si>
    <t>Detailed list of projects financed by the 2021 sustainability bond</t>
  </si>
  <si>
    <t>Detailed list of projects financed by the 2020 sustainability bond</t>
  </si>
  <si>
    <t>Detailed list of projects financed by the 2019 sustainability bond</t>
  </si>
  <si>
    <r>
      <rPr>
        <b/>
        <sz val="15"/>
        <color theme="1"/>
        <rFont val="Calibri"/>
        <family val="2"/>
        <scheme val="minor"/>
      </rPr>
      <t xml:space="preserve">Solar park of Saucats (33) - </t>
    </r>
    <r>
      <rPr>
        <sz val="15"/>
        <color theme="1"/>
        <rFont val="Calibri"/>
        <family val="2"/>
        <scheme val="minor"/>
      </rPr>
      <t xml:space="preserve">Partnership with ENGIE GREEN to invest up to 10% in the SPV which carries the development of a photovoltaic power plant on the ground in Saucats in Gironde (33) </t>
    </r>
  </si>
  <si>
    <r>
      <t>installed capacity of 42,5 MW
3 000 000 tCO</t>
    </r>
    <r>
      <rPr>
        <vertAlign val="subscript"/>
        <sz val="15"/>
        <color theme="1"/>
        <rFont val="Calibri"/>
        <family val="2"/>
        <scheme val="minor"/>
      </rPr>
      <t>2</t>
    </r>
    <r>
      <rPr>
        <sz val="15"/>
        <color theme="1"/>
        <rFont val="Calibri"/>
        <family val="2"/>
        <scheme val="minor"/>
      </rPr>
      <t xml:space="preserve"> avoided
</t>
    </r>
  </si>
  <si>
    <t>50 FTEs in the construction phase 10 FTEs/year in the operating phase
Production of the equivalent of the annual electricity consumption excluding heating of 150,000 households</t>
  </si>
  <si>
    <r>
      <rPr>
        <b/>
        <sz val="15"/>
        <color theme="1"/>
        <rFont val="Calibri"/>
        <family val="2"/>
        <scheme val="minor"/>
      </rPr>
      <t>Aphaïa Platform -</t>
    </r>
    <r>
      <rPr>
        <sz val="15"/>
        <color theme="1"/>
        <rFont val="Calibri"/>
        <family val="2"/>
        <scheme val="minor"/>
      </rPr>
      <t xml:space="preserve"> Ground-mounted solar projects, at different stages of development. The construction should take place between 2022 and 2025, alongside Third Step Energy, a French company specialized in the construction of photovoltaic power plants</t>
    </r>
  </si>
  <si>
    <r>
      <t>installed capacity of 42,5 MW
113 GWh of green energy produced / year
Almost 7 000 tCO</t>
    </r>
    <r>
      <rPr>
        <vertAlign val="subscript"/>
        <sz val="15"/>
        <color theme="1"/>
        <rFont val="Calibri"/>
        <family val="2"/>
        <scheme val="minor"/>
      </rPr>
      <t>2</t>
    </r>
    <r>
      <rPr>
        <sz val="15"/>
        <color theme="1"/>
        <rFont val="Calibri"/>
        <family val="2"/>
        <scheme val="minor"/>
      </rPr>
      <t>eq avoided</t>
    </r>
  </si>
  <si>
    <t>Production equivalent to the annual consumption of 24,510 households
Almost 300 FTEs supported in the construction phase</t>
  </si>
  <si>
    <t>Tertiary and Housing</t>
  </si>
  <si>
    <t>Housing</t>
  </si>
  <si>
    <t>installed capacity  1,6 GWc
About 90 projects with installed capacity between 4 and 52 MW, i.e. an average capacity per plant of 18 MW</t>
  </si>
  <si>
    <t>Nearly 400,000 households theoretically supplied
Nearly 5,000 FTEs supported in the construction phase</t>
  </si>
  <si>
    <r>
      <rPr>
        <b/>
        <sz val="15"/>
        <color theme="1"/>
        <rFont val="Calibri"/>
        <family val="2"/>
        <scheme val="minor"/>
      </rPr>
      <t xml:space="preserve">CNR Solaire 9 - Wind farms in Vienne (86)and Seine et Marne (77) - </t>
    </r>
    <r>
      <rPr>
        <sz val="15"/>
        <color theme="1"/>
        <rFont val="Calibri"/>
        <family val="2"/>
        <scheme val="minor"/>
      </rPr>
      <t xml:space="preserve">Partnership with CN'Air for the acquisition of 3 wind farms called CEBEN, CEHOU and CELAN, with respective powers of 15, 15.4 and 12 MW </t>
    </r>
  </si>
  <si>
    <r>
      <rPr>
        <b/>
        <sz val="15"/>
        <color theme="1"/>
        <rFont val="Calibri"/>
        <family val="2"/>
        <scheme val="minor"/>
      </rPr>
      <t xml:space="preserve">Clichy Ilôt Dupont IN Clichy (92) - </t>
    </r>
    <r>
      <rPr>
        <sz val="15"/>
        <color theme="1"/>
        <rFont val="Calibri"/>
        <family val="2"/>
        <scheme val="minor"/>
      </rPr>
      <t>Off-plan acquisition of a 5,809 m² operation comprising 75 housing units (and 55 parking spaces) located in Clichy (92) and developed by OGIC</t>
    </r>
  </si>
  <si>
    <t>75 housing units</t>
  </si>
  <si>
    <r>
      <rPr>
        <b/>
        <sz val="15"/>
        <color theme="1"/>
        <rFont val="Calibri"/>
        <family val="2"/>
        <scheme val="minor"/>
      </rPr>
      <t xml:space="preserve">St Ouen N9 in Saint-Ouen-sur-Seine (93) - </t>
    </r>
    <r>
      <rPr>
        <sz val="15"/>
        <color theme="1"/>
        <rFont val="Calibri"/>
        <family val="2"/>
        <scheme val="minor"/>
      </rPr>
      <t xml:space="preserve">
Off-plan acquisition of a 19,626 m² operation comprising 227 housing units (and 213 parking spaces) located in Saint-Ouen (93) and developed by EMERIGE</t>
    </r>
  </si>
  <si>
    <t>227 housing units
Creation of an eco-district on a former port wasteland</t>
  </si>
  <si>
    <r>
      <rPr>
        <b/>
        <sz val="15"/>
        <color theme="1"/>
        <rFont val="Calibri"/>
        <family val="2"/>
        <scheme val="minor"/>
      </rPr>
      <t xml:space="preserve">L'Eveil de Flaubert in Rouen (76) - </t>
    </r>
    <r>
      <rPr>
        <sz val="15"/>
        <color theme="1"/>
        <rFont val="Calibri"/>
        <family val="2"/>
        <scheme val="minor"/>
      </rPr>
      <t>An office building in R+7 of around 9,000 m² carried by SCI Tanit Various technical solutions will be deployed: the use of biosourced materials, use of geothermal energy for tertiary buildings</t>
    </r>
  </si>
  <si>
    <t xml:space="preserve"> Hydrogen-based refuelling infrastructure</t>
  </si>
  <si>
    <t>Electricity-based refuelling infrastructure</t>
  </si>
  <si>
    <t>Intermodal exchange hubs</t>
  </si>
  <si>
    <t>41,000 charging stations by 2024
54,000 tCO2eq avoided per year
   Reduction of local pollutants (NOx, fine particles)</t>
  </si>
  <si>
    <t>50 direct FTEs supported</t>
  </si>
  <si>
    <t>Reduction of GHG emissions
  3,000 tCO2eq avoided per year as a target
Reduction of local pollutants (NOx, fine particles)
Zero artificialization</t>
  </si>
  <si>
    <t>Creation of non-relocatable local activities and jobs: 94 direct FTEs in the construction phase and 14 FTEs supported per year in the operating phase</t>
  </si>
  <si>
    <r>
      <rPr>
        <b/>
        <sz val="15"/>
        <color theme="1"/>
        <rFont val="Calibri"/>
        <family val="2"/>
        <scheme val="minor"/>
      </rPr>
      <t>See You Sun -</t>
    </r>
    <r>
      <rPr>
        <sz val="15"/>
        <color theme="1"/>
        <rFont val="Calibri"/>
        <family val="2"/>
        <scheme val="minor"/>
      </rPr>
      <t xml:space="preserve">Deployment by the Rennes-based company See You Sun of photovoltaic carports, equipped with charging stations for electric vehicles, in car parks
</t>
    </r>
  </si>
  <si>
    <r>
      <rPr>
        <b/>
        <sz val="15"/>
        <color theme="1"/>
        <rFont val="Calibri"/>
        <family val="2"/>
        <scheme val="minor"/>
      </rPr>
      <t>EDF Hynamics - H2 station in Belfort</t>
    </r>
    <r>
      <rPr>
        <sz val="15"/>
        <color theme="1"/>
        <rFont val="Calibri"/>
        <family val="2"/>
        <scheme val="minor"/>
      </rPr>
      <t xml:space="preserve">
The Greater Belfort Community of Agglomeration is equipping itself with a renewable hydrogen production and distribution station for the development of clean mobility</t>
    </r>
  </si>
  <si>
    <r>
      <rPr>
        <b/>
        <sz val="15"/>
        <color theme="1"/>
        <rFont val="Calibri"/>
        <family val="2"/>
        <scheme val="minor"/>
      </rPr>
      <t xml:space="preserve">Logivolt Territoires - </t>
    </r>
    <r>
      <rPr>
        <sz val="15"/>
        <color theme="1"/>
        <rFont val="Calibri"/>
        <family val="2"/>
        <scheme val="minor"/>
      </rPr>
      <t>A 100% subsidiary of Caisse des Dépôts, offers private condominiums the possibility of financing the collective electrical installation necessary for the connection of vehicle charging stations in their car parks</t>
    </r>
  </si>
  <si>
    <t xml:space="preserve"> 1000 canopies with power &lt; 300 kWp deployed within 5 years
Reduction of GHG emissions: 234,000 tCO2eq avoided
Reduction of local pollutants (NOx, fine particles)</t>
  </si>
  <si>
    <t>Creation of indirect jobs throughout the national territory with the use of regional labor on each site: 12 direct FTEs in the construction phase and 12 direct FTEs / year in the operating phase in Ille-et-Vilaine</t>
  </si>
  <si>
    <r>
      <rPr>
        <b/>
        <sz val="15"/>
        <color theme="1"/>
        <rFont val="Calibri"/>
        <family val="2"/>
        <scheme val="minor"/>
      </rPr>
      <t xml:space="preserve">E-motum in Corsica </t>
    </r>
    <r>
      <rPr>
        <sz val="15"/>
        <color theme="1"/>
        <rFont val="Calibri"/>
        <family val="2"/>
        <scheme val="minor"/>
      </rPr>
      <t>-Installation by E-motum of a network of 50 DC charging stations throughout the island territory for all users of electric vehicles, according to a dense territorial network with less than 50 km between each station</t>
    </r>
  </si>
  <si>
    <t>100 charging points deployed
Reduction of GHG emissions: 138,540 tCO2eq avoided
Reduction of local pollutants (NOx, fine particles)</t>
  </si>
  <si>
    <t>Creation of non-relocatable local activities and jobs: 4 direct FTEs in the construction phase and 4 FTEs supported / year in the operating phase</t>
  </si>
  <si>
    <r>
      <rPr>
        <b/>
        <sz val="15"/>
        <color theme="1"/>
        <rFont val="Calibri"/>
        <family val="2"/>
        <scheme val="minor"/>
      </rPr>
      <t xml:space="preserve">Movivolt - </t>
    </r>
    <r>
      <rPr>
        <sz val="15"/>
        <color theme="1"/>
        <rFont val="Calibri"/>
        <family val="2"/>
        <scheme val="minor"/>
      </rPr>
      <t>Electric vehicle rental offer for businesses. The company is responding to a dual challenge: supporting companies in adapting to "ZFEs" and accelerating the deployment of soft mobility.</t>
    </r>
  </si>
  <si>
    <t>10,500 electric vehicles by 2025
Reduction of GHG emissions: target of 36,000 tCO2eq avoided per year
  Reduction of local pollutants (NOx, fine particles)</t>
  </si>
  <si>
    <t>Make electric mobility accessible for all professionals everywhere in France (offer of used vehicles)</t>
  </si>
  <si>
    <t>Impact on public health through the decontamination of sites
Fight against the artificialization of new soils</t>
  </si>
  <si>
    <t>Revitalization and revival of activity for depollution and construction players, freeing up land for development projects blocked due to the costs of rehabilitation and soil decontamination</t>
  </si>
  <si>
    <r>
      <rPr>
        <b/>
        <sz val="15"/>
        <color theme="1"/>
        <rFont val="Calibri"/>
        <family val="2"/>
        <scheme val="minor"/>
      </rPr>
      <t xml:space="preserve">Fonds Ginkgo 3 (FPCI) </t>
    </r>
    <r>
      <rPr>
        <sz val="15"/>
        <color theme="1"/>
        <rFont val="Calibri"/>
        <family val="2"/>
        <scheme val="minor"/>
      </rPr>
      <t>-The aim is to acquire polluted sites with strong redevelopment potential and to develop them. This investment must support the efforts of local authorities to develop polluted wasteland</t>
    </r>
  </si>
  <si>
    <t>Circular economy</t>
  </si>
  <si>
    <t>Organic farming</t>
  </si>
  <si>
    <r>
      <rPr>
        <b/>
        <sz val="15"/>
        <color theme="1"/>
        <rFont val="Calibri"/>
        <family val="2"/>
        <scheme val="minor"/>
      </rPr>
      <t xml:space="preserve">Fraîche Cancan - </t>
    </r>
    <r>
      <rPr>
        <sz val="15"/>
        <color theme="1"/>
        <rFont val="Calibri"/>
        <family val="2"/>
        <scheme val="minor"/>
      </rPr>
      <t>Operating in Île-de-France in the inter-company collective catering sector, Fraîche Cancan aims to improve good eating at work and offers companies a phygital offer combining an online ordering platform for their employees and the installation of physical catering spaces</t>
    </r>
  </si>
  <si>
    <t>20 tonnes of packaging saved
60,000 meals saved from food waste in 2021
79% GHG emissions avoided
Seasonal, organic/local/French products depending on the products</t>
  </si>
  <si>
    <t>2-year training course for all employees
Creation of local activities and jobs that cannot be relocated: 40 direct FTEs in the deconstruction phase and 50 direct FTEs per year in the operating phase</t>
  </si>
  <si>
    <r>
      <rPr>
        <b/>
        <sz val="15"/>
        <color theme="1"/>
        <rFont val="Calibri"/>
        <family val="2"/>
        <scheme val="minor"/>
      </rPr>
      <t>Nationale Terre de Liens Association</t>
    </r>
    <r>
      <rPr>
        <sz val="15"/>
        <color theme="1"/>
        <rFont val="Calibri"/>
        <family val="2"/>
        <scheme val="minor"/>
      </rPr>
      <t xml:space="preserve">
Association preserving medium-sized organic farms, and alleviating the difficulties of setting up young farmers by facilitating their access to land</t>
    </r>
  </si>
  <si>
    <t>Relocation of organic agricultural production
  50,150,000 m² in organic farming mode
  Maintenance and preservation of biodiversity</t>
  </si>
  <si>
    <t>74 agricultural businesses supported over the duration of the project</t>
  </si>
  <si>
    <t>Protection of soils, biodiversity, etc.
  Reduction of CO2 emissions linked to transport between 250 and 500 kg per year</t>
  </si>
  <si>
    <t>Support for organic and local agriculture, decent wages for farmers
  Supply of 300,000 inhabitants with organic products planned within 10 years</t>
  </si>
  <si>
    <r>
      <rPr>
        <b/>
        <sz val="15"/>
        <color theme="1"/>
        <rFont val="Calibri"/>
        <family val="2"/>
        <scheme val="minor"/>
      </rPr>
      <t xml:space="preserve">Orne Département THD in Orne (61) - </t>
    </r>
    <r>
      <rPr>
        <sz val="15"/>
        <color theme="1"/>
        <rFont val="Calibri"/>
        <family val="2"/>
        <scheme val="minor"/>
      </rPr>
      <t>Design, establishment, operation, marketing and financing of high-speed public initiative networks in Orne territories</t>
    </r>
  </si>
  <si>
    <r>
      <rPr>
        <b/>
        <sz val="15"/>
        <color theme="1"/>
        <rFont val="Calibri"/>
        <family val="2"/>
        <scheme val="minor"/>
      </rPr>
      <t xml:space="preserve">Ariège THD in Ariège (09) - </t>
    </r>
    <r>
      <rPr>
        <sz val="15"/>
        <color theme="1"/>
        <rFont val="Calibri"/>
        <family val="2"/>
        <scheme val="minor"/>
      </rPr>
      <t>Design, establishment, operation, marketing and financing of high-speed public initiative networks in Ariège territories</t>
    </r>
  </si>
  <si>
    <r>
      <rPr>
        <b/>
        <sz val="15"/>
        <color theme="1"/>
        <rFont val="Calibri"/>
        <family val="2"/>
        <scheme val="minor"/>
      </rPr>
      <t xml:space="preserve">Var THD in Var (83) - </t>
    </r>
    <r>
      <rPr>
        <sz val="15"/>
        <color theme="1"/>
        <rFont val="Calibri"/>
        <family val="2"/>
        <scheme val="minor"/>
      </rPr>
      <t>Design, establishment, operation, marketing and financing of high-speed public initiative networks in Var territories</t>
    </r>
  </si>
  <si>
    <r>
      <rPr>
        <b/>
        <sz val="15"/>
        <color theme="1"/>
        <rFont val="Calibri"/>
        <family val="2"/>
        <scheme val="minor"/>
      </rPr>
      <t>Gironde THD in Gironde (33) -</t>
    </r>
    <r>
      <rPr>
        <sz val="15"/>
        <color theme="1"/>
        <rFont val="Calibri"/>
        <family val="2"/>
        <scheme val="minor"/>
      </rPr>
      <t>Design, establishment, operation, marketing and financing of high-speed public initiative networks in Gironde territories</t>
    </r>
  </si>
  <si>
    <r>
      <rPr>
        <b/>
        <sz val="15"/>
        <color theme="1"/>
        <rFont val="Calibri"/>
        <family val="2"/>
        <scheme val="minor"/>
      </rPr>
      <t xml:space="preserve">Régie Réunion THD at the Réunion (974) - </t>
    </r>
    <r>
      <rPr>
        <sz val="15"/>
        <color theme="1"/>
        <rFont val="Calibri"/>
        <family val="2"/>
        <scheme val="minor"/>
      </rPr>
      <t>Design, establishment, operation, marketing and financing of high-speed public initiative networks in Réunion territories</t>
    </r>
  </si>
  <si>
    <r>
      <rPr>
        <b/>
        <sz val="15"/>
        <color theme="1"/>
        <rFont val="Calibri"/>
        <family val="2"/>
        <scheme val="minor"/>
      </rPr>
      <t xml:space="preserve">Moselle Numérique in Moselle (57) - </t>
    </r>
    <r>
      <rPr>
        <sz val="15"/>
        <color theme="1"/>
        <rFont val="Calibri"/>
        <family val="2"/>
        <scheme val="minor"/>
      </rPr>
      <t>Design, establishment, operation, marketing and financing of high-speed public initiative networks in Moselle territories</t>
    </r>
  </si>
  <si>
    <t>Coverage objective of the concerned territories: 100%
Training courses planned throughout the duration of the project
476,000 connectable FTTH lines</t>
  </si>
  <si>
    <t>Coverage objective of the concerned territories: 100%
Training courses planned throughout the duration of the project
344 975 connectable FTTH lines</t>
  </si>
  <si>
    <t>Coverage objective of the concerned territories: 100%
Training courses planned throughout the duration of the project
74 233 connectable FTTH lines</t>
  </si>
  <si>
    <t>Coverage objective of the concerned territories: 100%
Training courses planned throughout the duration of the project
80 024 connectable FTTH lines</t>
  </si>
  <si>
    <t>Coverage objective of the concerned territories: 100%
Training courses planned throughout the duration of the project
24 000 connectable FTTH lines</t>
  </si>
  <si>
    <t>Coverage objective of the concerned territories: 100%
Training courses planned throughout the duration of the project
164 925 connectable FTTH lines</t>
  </si>
  <si>
    <t>105 housing units
Creation of non-relocatable local activities and jobs:
100 FTEs in the construction phase and 15 FTEs / year in the operating phase</t>
  </si>
  <si>
    <t>86 housing units
Creation of non-relocatable local activities and jobs:
100 FTEs in the construction phase and 15 FTEs / year in the operating phase</t>
  </si>
  <si>
    <t>127 housing units
Habitat on a human scale with several services (hairdresser, restaurant, cinema, etc.) integrated into the ground floor</t>
  </si>
  <si>
    <r>
      <rPr>
        <b/>
        <sz val="15"/>
        <rFont val="Calibri"/>
        <family val="2"/>
        <scheme val="minor"/>
      </rPr>
      <t>Résidence service seniors Le Hameau de Brou Montana Gestion in Bourg en Bresse (01) -</t>
    </r>
    <r>
      <rPr>
        <sz val="15"/>
        <rFont val="Calibri"/>
        <family val="2"/>
        <scheme val="minor"/>
      </rPr>
      <t xml:space="preserve"> Total area of ​​7,667 m², distinguished by 3 main buildings. This senior residence was above all thought of as a village with its accommodation, its services, its squares and its gardens.</t>
    </r>
  </si>
  <si>
    <r>
      <rPr>
        <b/>
        <sz val="15"/>
        <rFont val="Calibri"/>
        <family val="2"/>
        <scheme val="minor"/>
      </rPr>
      <t>Résidence service seniors Villas Ginkgos in Louviers (27) -</t>
    </r>
    <r>
      <rPr>
        <sz val="15"/>
        <rFont val="Calibri"/>
        <family val="2"/>
        <scheme val="minor"/>
      </rPr>
      <t xml:space="preserve"> Building with a total surface area of ​​5400 m² built as R+4. The project includes the installation within the residence of a swimming pool, a fitness room, an activity room, landscaped gardens and a restaurant</t>
    </r>
  </si>
  <si>
    <t>116 housing units
14 FTE / year in the operating phase
Promotes inclusiveness and intergenerational diversity</t>
  </si>
  <si>
    <t>11,000 registered users / 8,000 internship offers submitted
55% of young people registered on the MyFuture platform are educated in REP/+ establishments and/or from political districts of the city and/or in rural areas</t>
  </si>
  <si>
    <r>
      <rPr>
        <b/>
        <sz val="15"/>
        <color theme="1"/>
        <rFont val="Calibri"/>
        <family val="2"/>
        <scheme val="minor"/>
      </rPr>
      <t xml:space="preserve">MASKOTT - </t>
    </r>
    <r>
      <rPr>
        <sz val="15"/>
        <color theme="1"/>
        <rFont val="Calibri"/>
        <family val="2"/>
        <scheme val="minor"/>
      </rPr>
      <t>Maskott has been developing a learning platform since 2013 that combines a "learning management system" (LMS) solution coupled with a tool for creating and managing educational content CMS for primary and secondary school teachers</t>
    </r>
  </si>
  <si>
    <t>8 million cumulative users since its creation
1 REP/+ middle school out of 4 uses Maskott's Tactileo platform
School results improved by 20 to 25%</t>
  </si>
  <si>
    <t>More than 350 people with disabilities accommodated by 2024
470 jobs created in 2024
Target of 550 people in low-income housing in 2024</t>
  </si>
  <si>
    <t>Eligible projects selected considering the Technical Screening Criteria of the last EU Taxonomy for the Climate Change Mitigation</t>
  </si>
  <si>
    <t>Biomass</t>
  </si>
  <si>
    <t>13.8 MW of installed capacity
33,866 MWh produced in 2022
16,561 tCO2eq avoided in 2022</t>
  </si>
  <si>
    <t>15, 000 people supplied in 2022 with electricity from renewable sources (including heating)</t>
  </si>
  <si>
    <r>
      <t xml:space="preserve">SAS BRIMBORION ENERGIE - « La Croix de la Mérotte » wind farm in Millac (86) - </t>
    </r>
    <r>
      <rPr>
        <sz val="15"/>
        <color theme="1"/>
        <rFont val="Calibri"/>
        <family val="2"/>
        <scheme val="minor"/>
      </rPr>
      <t>Onshore wind farm at Millac (between Poitiers and Limoges) in Vienne with 4 turbines of 3 MW each</t>
    </r>
  </si>
  <si>
    <t>12.8 MW of installed power
27 GWh produced per year
8,100 tC02 avoided per year</t>
  </si>
  <si>
    <t>Production equivalent to the electricity consumption of 13,000 inhabitants (excluding heating)</t>
  </si>
  <si>
    <r>
      <t xml:space="preserve">MILLAC ENERGIE - « La Croix de Chalais » wind farm in Millac (86)) - </t>
    </r>
    <r>
      <rPr>
        <sz val="15"/>
        <color theme="1"/>
        <rFont val="Calibri"/>
        <family val="2"/>
        <scheme val="minor"/>
      </rPr>
      <t>Onshore wind farm at Millac (between Poitiers and Limoges) in Vienne with 4 turbines of 3 MW each</t>
    </r>
  </si>
  <si>
    <t>12 MW of installed power
5,000 MWh produced in 2022
2,500 tCO2eq avoided in 2022</t>
  </si>
  <si>
    <t>More than 2,000 people supplied in 2022 with electricity from renewable sources (including heating)</t>
  </si>
  <si>
    <r>
      <rPr>
        <b/>
        <sz val="15"/>
        <color theme="1"/>
        <rFont val="Calibri"/>
        <family val="2"/>
        <scheme val="minor"/>
      </rPr>
      <t xml:space="preserve">Seranvillers-Forenville solar park (Cambrai)  - Phase 2 - </t>
    </r>
    <r>
      <rPr>
        <sz val="15"/>
        <color theme="1"/>
        <rFont val="Calibri"/>
        <family val="2"/>
        <scheme val="minor"/>
      </rPr>
      <t>The Seranvillers-Forenville solar park located in the Nord department, allows the conversion of a former NATO military base abandoned in 1967, for the purpose of producing green energy</t>
    </r>
  </si>
  <si>
    <t>Installed capacity of 25.3 MWp
19,400 tC02eq avoided / year</t>
  </si>
  <si>
    <t>Production of green electricity equivalent to the consumption of nearly 27,000 inhabitants (excluding heating)</t>
  </si>
  <si>
    <r>
      <rPr>
        <b/>
        <sz val="15"/>
        <color theme="1"/>
        <rFont val="Calibri"/>
        <family val="2"/>
        <scheme val="minor"/>
      </rPr>
      <t xml:space="preserve">Seranvillers-Forenville solar park (Cambrai)  - Phase 3 - </t>
    </r>
    <r>
      <rPr>
        <sz val="15"/>
        <color theme="1"/>
        <rFont val="Calibri"/>
        <family val="2"/>
        <scheme val="minor"/>
      </rPr>
      <t>Operation of a photovoltaic plant on the ground, located in Cambrai, Hauts de France. The park will deploy 220,000 photovoltaic panels installed over 30 ha, including 36,000 already installed</t>
    </r>
  </si>
  <si>
    <t>Installed capacity of 25.3 MWp
19,400 tC02eq avoided per year</t>
  </si>
  <si>
    <t>Production of green electricity equivalent to the consumption of nearly 51,000 inhabitants (excluding heating)</t>
  </si>
  <si>
    <r>
      <rPr>
        <b/>
        <sz val="15"/>
        <color theme="1"/>
        <rFont val="Calibri"/>
        <family val="2"/>
        <scheme val="minor"/>
      </rPr>
      <t xml:space="preserve">SOLEIA 39 - Labarde Centre solar park   - </t>
    </r>
    <r>
      <rPr>
        <sz val="15"/>
        <color theme="1"/>
        <rFont val="Calibri"/>
        <family val="2"/>
        <scheme val="minor"/>
      </rPr>
      <t>A 27 ha 26.4 MWp photovoltaic power plant, which will be located in Bordeaux, on an old rehabilitated landfill. With an overall installed capacity of 59.3 MWp, the Labarde power plant will become the largest solar power plant on a former landfill in France.</t>
    </r>
  </si>
  <si>
    <t>59 MWp of installed power
76,793 MWh produced in 2022
37,552 tCO2eq avoided in 2022</t>
  </si>
  <si>
    <r>
      <rPr>
        <b/>
        <sz val="15"/>
        <color theme="1"/>
        <rFont val="Calibri"/>
        <family val="2"/>
        <scheme val="minor"/>
      </rPr>
      <t xml:space="preserve">SOLEIA 32 -  La Jolive - Montereau solar park (45) - </t>
    </r>
    <r>
      <rPr>
        <sz val="15"/>
        <color theme="1"/>
        <rFont val="Calibri"/>
        <family val="2"/>
        <scheme val="minor"/>
      </rPr>
      <t>13.7 ha PV photovoltaic ground plant of 10.22 MWp in Montereau in the Loiret
The project called "La Jolive" is located on a former non-hazardous waste storage center completely rehabilitated</t>
    </r>
  </si>
  <si>
    <t>10.22 MWp of installed power
12,197 MWh produced in 2022
5,965 tCO2eq avoided in 2022</t>
  </si>
  <si>
    <r>
      <rPr>
        <b/>
        <sz val="15"/>
        <color theme="1"/>
        <rFont val="Calibri"/>
        <family val="2"/>
        <scheme val="minor"/>
      </rPr>
      <t>Orchaise and Villeherviers solar parks -</t>
    </r>
    <r>
      <rPr>
        <sz val="15"/>
        <color theme="1"/>
        <rFont val="Calibri"/>
        <family val="2"/>
        <scheme val="minor"/>
      </rPr>
      <t>Two ground-based photovoltaic power plant projects: the first of 28 ha of 8.4 MWp located in the town of Orchaise 10 km west of Blois, and the second of 29 ha of 3.3 MWp in the town of Villeherviers between Blois and Vierzon</t>
    </r>
  </si>
  <si>
    <t>3.29 MWp of installed power
4,058 MWh produced in 2022
1,985 tCO2eq avoided in 2022</t>
  </si>
  <si>
    <r>
      <rPr>
        <b/>
        <sz val="15"/>
        <color theme="1"/>
        <rFont val="Calibri"/>
        <family val="2"/>
        <scheme val="minor"/>
      </rPr>
      <t xml:space="preserve">NOVAWOOD - Biomass cogeneration plant- </t>
    </r>
    <r>
      <rPr>
        <sz val="15"/>
        <color theme="1"/>
        <rFont val="Calibri"/>
        <family val="2"/>
        <scheme val="minor"/>
      </rPr>
      <t>Biomass cogeneration plant located in Laneuveville-Devant-Nancy, on the NOVACARB industrial site, with 14.6 MW.e of electrical power and 67 MW.th of thermal power</t>
    </r>
  </si>
  <si>
    <t>Production of the consumption equivalent of 65,000 housing units (excluding heating)</t>
  </si>
  <si>
    <t>14.6MW electricity and 67MW steam
370 GWh of green heat produced
  115 GWh of green electricity produced per year
150,000 tCO2eq avoided / year</t>
  </si>
  <si>
    <r>
      <rPr>
        <b/>
        <sz val="15"/>
        <color theme="1"/>
        <rFont val="Calibri"/>
        <family val="2"/>
        <scheme val="minor"/>
      </rPr>
      <t xml:space="preserve">Girault solar power plant in Valencisse (41) - </t>
    </r>
    <r>
      <rPr>
        <sz val="15"/>
        <color theme="1"/>
        <rFont val="Calibri"/>
        <family val="2"/>
        <scheme val="minor"/>
      </rPr>
      <t>The Girault solar power plant is located in the town of Valencisse in the Loir-et-Cher department, in the Centre-Val de Loire region. Commissioned in 2021, the solar power plant has an installed capacity of 8.43 MW</t>
    </r>
  </si>
  <si>
    <t>8.43 MWp of installed power
10,810 MWh produced in 2022
5,286 tCO2eq avoided in 2022</t>
  </si>
  <si>
    <t>4,800 people supplied in 2022 with electricity from renewable sources (including heating)</t>
  </si>
  <si>
    <t>5,500 people supplied in 2022 with electricity from renewable sources (including heating)
Valuation of heavily anthropized land</t>
  </si>
  <si>
    <t>34, 000 people supplied in 2022 with electricity from renewable sources (including heating)
Valuation of heavily anthropized land (former landfill)</t>
  </si>
  <si>
    <t>1,800 people supplied in 2022 with electricity from renewable sources (including heating)</t>
  </si>
  <si>
    <r>
      <rPr>
        <b/>
        <sz val="15"/>
        <rFont val="Calibri"/>
        <family val="2"/>
        <scheme val="minor"/>
      </rPr>
      <t>The Wonder Building in Bagnolet (93) -</t>
    </r>
    <r>
      <rPr>
        <sz val="15"/>
        <rFont val="Calibri"/>
        <family val="2"/>
        <scheme val="minor"/>
      </rPr>
      <t xml:space="preserve"> This building, based on a 4450 m3 wooden structure, will deploy 26,000 m² of offices. The building will be connected to the city’s heating network, which produces more than 50% of its energy from renewable energies</t>
    </r>
  </si>
  <si>
    <t>The offices will concentrate 2,500 jobs at the end of its construction
Transformation of a site bordered by the Paris ring road into a lively place, open to the city, and friendly</t>
  </si>
  <si>
    <r>
      <rPr>
        <b/>
        <sz val="15"/>
        <rFont val="Calibri"/>
        <family val="2"/>
        <scheme val="minor"/>
      </rPr>
      <t>Ilôt D du Village olympique et paralympique "Les Quinconces" à Saint-Ouen-sur-Seine (93)</t>
    </r>
    <r>
      <rPr>
        <sz val="15"/>
        <rFont val="Calibri"/>
        <family val="2"/>
        <scheme val="minor"/>
      </rPr>
      <t xml:space="preserve">
Real estate complex of more than 48,000 m² intended to accommodate 3,000 athletes from all over the world, thought from its conception in “heritage” mode</t>
    </r>
  </si>
  <si>
    <t>As soon as the Games are over, the village will be transformed into a real city district imagined for its inhabitants and anchored in its territory</t>
  </si>
  <si>
    <r>
      <rPr>
        <b/>
        <sz val="15"/>
        <rFont val="Calibri"/>
        <family val="2"/>
        <scheme val="minor"/>
      </rPr>
      <t>Headquarters of Maisons &amp; Cités in Douai (59)</t>
    </r>
    <r>
      <rPr>
        <sz val="15"/>
        <rFont val="Calibri"/>
        <family val="2"/>
        <scheme val="minor"/>
      </rPr>
      <t xml:space="preserve">
The building will be made available to Maisons &amp; Cités and its employees during the second half of 2022</t>
    </r>
  </si>
  <si>
    <t>Ultimately, the building is expected to accommodate 300 employees</t>
  </si>
  <si>
    <r>
      <rPr>
        <b/>
        <sz val="15"/>
        <rFont val="Calibri"/>
        <family val="2"/>
        <scheme val="minor"/>
      </rPr>
      <t xml:space="preserve">Immeuble #V3 - Saint-Ouen-sur-Seine (93) </t>
    </r>
    <r>
      <rPr>
        <sz val="15"/>
        <rFont val="Calibri"/>
        <family val="2"/>
        <scheme val="minor"/>
      </rPr>
      <t>- Construction of a new office building complex developing approximately 43,327 m².  R + 7, capacity of 3,800 people, 373 car parks, 220 motorcycles, bicycle garage</t>
    </r>
  </si>
  <si>
    <t>Capacity of 3,800 people (11.2m² per person)</t>
  </si>
  <si>
    <r>
      <rPr>
        <b/>
        <sz val="15"/>
        <rFont val="Calibri"/>
        <family val="2"/>
        <scheme val="minor"/>
      </rPr>
      <t xml:space="preserve">93 rue Petit in Paris (75019)  - </t>
    </r>
    <r>
      <rPr>
        <sz val="15"/>
        <rFont val="Calibri"/>
        <family val="2"/>
        <scheme val="minor"/>
      </rPr>
      <t>Former car park restructured into a residential building. Off-plan acquisition of a 5,482 m² operation comprising 88 housings (and 30 parking spaces) located in Paris (75) and developed by EMERIGE</t>
    </r>
  </si>
  <si>
    <t>88 housing units</t>
  </si>
  <si>
    <t>100 housing units</t>
  </si>
  <si>
    <r>
      <rPr>
        <b/>
        <sz val="15"/>
        <rFont val="Calibri"/>
        <family val="2"/>
        <scheme val="minor"/>
      </rPr>
      <t xml:space="preserve">O Domaine in Reuil-Malmaison (92) - </t>
    </r>
    <r>
      <rPr>
        <sz val="15"/>
        <rFont val="Calibri"/>
        <family val="2"/>
        <scheme val="minor"/>
      </rPr>
      <t>Off-plan acquisition of 2 residential buildings for a living area of 7,115 m² including 100 apartments and 143 parking spaces</t>
    </r>
  </si>
  <si>
    <t>Refueling infrastructure</t>
  </si>
  <si>
    <t>Car sharing</t>
  </si>
  <si>
    <t>Development of local partnerships (EPCI and Municipalities) contributing to the economic development of the territory</t>
  </si>
  <si>
    <t>Presence in more than 220 cities
Vans deployed in 54 stations, available for logistics professionals, merchants and artisans in Paris and open to the public</t>
  </si>
  <si>
    <t>Presence in more than 220 cities
Offer addressed to companies, collective housing, and peri-urban and rural communities (from 2,000 to 300,000 inhabitants) wishing to deploy mobility services</t>
  </si>
  <si>
    <t>Present in more than 10 cities in France
14 FTEs supported during the operation phase</t>
  </si>
  <si>
    <t>Reduction of GHG emissions and local pollutants (NOx, fine particles)
Nearly 5,000 tCO2eq avoided by refueling points</t>
  </si>
  <si>
    <t>Reduction of GHG emissions and local pollutants (NOx, fine particles)
Nearly 24,000 tCO2eq avoided by refueling points
More than 480 vehicles in circulation</t>
  </si>
  <si>
    <t>Reduction of GHG emissions and local pollutants (NOx, fine particles)
Nearly 200,000 km/year traveled per vehicle</t>
  </si>
  <si>
    <r>
      <rPr>
        <b/>
        <sz val="15"/>
        <color theme="1"/>
        <rFont val="Calibri"/>
        <family val="2"/>
        <scheme val="minor"/>
      </rPr>
      <t xml:space="preserve">STATIONS E  - </t>
    </r>
    <r>
      <rPr>
        <sz val="15"/>
        <color theme="1"/>
        <rFont val="Calibri"/>
        <family val="2"/>
        <scheme val="minor"/>
      </rPr>
      <t>Stations-e finances, installs, operates and maintains a network of connected electric vehicle charging infrastructures in Ile-de-France and in the regions</t>
    </r>
  </si>
  <si>
    <r>
      <rPr>
        <b/>
        <sz val="15"/>
        <color theme="1"/>
        <rFont val="Calibri"/>
        <family val="2"/>
        <scheme val="minor"/>
      </rPr>
      <t xml:space="preserve">CLEM-E - </t>
    </r>
    <r>
      <rPr>
        <sz val="15"/>
        <color theme="1"/>
        <rFont val="Calibri"/>
        <family val="2"/>
        <scheme val="minor"/>
      </rPr>
      <t>Specialist in electric vehicle car-sharing, dedicated to the launch of an electric light utility vehicle service in Île-de-France. This new service promotes the development of ZFE urban logistics while supporting economic activity</t>
    </r>
  </si>
  <si>
    <r>
      <rPr>
        <b/>
        <sz val="15"/>
        <color theme="1"/>
        <rFont val="Calibri"/>
        <family val="2"/>
        <scheme val="minor"/>
      </rPr>
      <t xml:space="preserve">CLEM - </t>
    </r>
    <r>
      <rPr>
        <sz val="15"/>
        <color theme="1"/>
        <rFont val="Calibri"/>
        <family val="2"/>
        <scheme val="minor"/>
      </rPr>
      <t>Its community platform clem.mobi, accessible from the Internet or via a mobile application, combines vehicle car-sharing, car-pooling and reservation functions at charging stations</t>
    </r>
  </si>
  <si>
    <r>
      <rPr>
        <b/>
        <sz val="15"/>
        <color theme="1"/>
        <rFont val="Calibri"/>
        <family val="2"/>
        <scheme val="minor"/>
      </rPr>
      <t xml:space="preserve">HUMAN CONCEPT - </t>
    </r>
    <r>
      <rPr>
        <sz val="15"/>
        <color theme="1"/>
        <rFont val="Calibri"/>
        <family val="2"/>
        <scheme val="minor"/>
      </rPr>
      <t>Ecovelo, the electric self-service bicycle, is a company specializing in the design and distribution of self-service bikes, scooters and hybrid mountain bikes connected and operating without an electrified terminal</t>
    </r>
  </si>
  <si>
    <t>Objective of very high speed coverage of the territory concerned: 100%
240,000 lines connected by 2025
Nearly 600 companies and public sites already connected</t>
  </si>
  <si>
    <t>Objective of very high speed coverage of the territory concerned: 100%
Total fleet of 320,000 FTTH lines</t>
  </si>
  <si>
    <t>Objective of very high speed coverage of the territory concerned: 100%
Total fleet of 219,000 FTTH lines</t>
  </si>
  <si>
    <t>Objective of very high speed coverage of the territory concerned: 100% by 2025
Total fleet of 290,000 FTTH lines
Nearly 250,000 hours of insertion</t>
  </si>
  <si>
    <t>Objective to cover 100% of Saint-Martin households in Very High Speed, against 16% currently
By the end of 2023, 72,023 meters of ducts will be buried</t>
  </si>
  <si>
    <r>
      <rPr>
        <b/>
        <sz val="15"/>
        <color theme="1"/>
        <rFont val="Calibri"/>
        <family val="2"/>
        <scheme val="minor"/>
      </rPr>
      <t xml:space="preserve">Anjou Fibre in Maine-et-Loire (49) - </t>
    </r>
    <r>
      <rPr>
        <sz val="15"/>
        <color theme="1"/>
        <rFont val="Calibri"/>
        <family val="2"/>
        <scheme val="minor"/>
      </rPr>
      <t>Design, establishment, operation, marketing and financing of high-speed public initiative networks in Maine-et-Loire territories. Concession of 25 years</t>
    </r>
  </si>
  <si>
    <r>
      <rPr>
        <b/>
        <sz val="15"/>
        <color theme="1"/>
        <rFont val="Calibri"/>
        <family val="2"/>
        <scheme val="minor"/>
      </rPr>
      <t xml:space="preserve">Region Centre Val de Loire dans le Loir-et-Cher (41) and l'Indre-et-Loire (37) - </t>
    </r>
    <r>
      <rPr>
        <sz val="15"/>
        <color theme="1"/>
        <rFont val="Calibri"/>
        <family val="2"/>
        <scheme val="minor"/>
      </rPr>
      <t>Design, establishment, operation, marketing and financing of high-speed public initiative networks in Loir-et-Cher and Indre-et-Loire territories. Concession of 25 years</t>
    </r>
  </si>
  <si>
    <r>
      <rPr>
        <b/>
        <sz val="15"/>
        <color theme="1"/>
        <rFont val="Calibri"/>
        <family val="2"/>
        <scheme val="minor"/>
      </rPr>
      <t xml:space="preserve">Berry THD in Indre (36) et Cher (18) - </t>
    </r>
    <r>
      <rPr>
        <sz val="15"/>
        <color theme="1"/>
        <rFont val="Calibri"/>
        <family val="2"/>
        <scheme val="minor"/>
      </rPr>
      <t>Design, establishment, operation, marketing and financing of high-speed public initiative networks in Indre and Cher territories. Concession of 25 years</t>
    </r>
  </si>
  <si>
    <r>
      <rPr>
        <b/>
        <sz val="15"/>
        <color theme="1"/>
        <rFont val="Calibri"/>
        <family val="2"/>
        <scheme val="minor"/>
      </rPr>
      <t xml:space="preserve">Fibre 44 in Loire-Atlantique (44) - </t>
    </r>
    <r>
      <rPr>
        <sz val="15"/>
        <color theme="1"/>
        <rFont val="Calibri"/>
        <family val="2"/>
        <scheme val="minor"/>
      </rPr>
      <t>Design, establishment, operation, marketing and financing of high-speed public initiative networks in Loire Atlantique territories. Concession of 30 years</t>
    </r>
  </si>
  <si>
    <r>
      <rPr>
        <b/>
        <sz val="15"/>
        <color theme="1"/>
        <rFont val="Calibri"/>
        <family val="2"/>
        <scheme val="minor"/>
      </rPr>
      <t xml:space="preserve">Projet Tintamarre in Saint-Martin (978) - </t>
    </r>
    <r>
      <rPr>
        <sz val="15"/>
        <color theme="1"/>
        <rFont val="Calibri"/>
        <family val="2"/>
        <scheme val="minor"/>
      </rPr>
      <t>The purpose of the Tintamarre project is to bury the electronic telecommunications network of the island, which until then was aerial and almost entirely destroyed during the 2017 hurricane season</t>
    </r>
  </si>
  <si>
    <r>
      <rPr>
        <b/>
        <sz val="15"/>
        <color theme="1"/>
        <rFont val="Calibri"/>
        <family val="2"/>
        <scheme val="minor"/>
      </rPr>
      <t xml:space="preserve">Groupe Idées in France - </t>
    </r>
    <r>
      <rPr>
        <sz val="15"/>
        <color theme="1"/>
        <rFont val="Calibri"/>
        <family val="2"/>
        <scheme val="minor"/>
      </rPr>
      <t>Groupe ID'EES is one of the main integration groups in France, which employs more than 4,200 people through 9 integration companies and a work company temporary integration active over a large part of the national territory</t>
    </r>
  </si>
  <si>
    <t>Geographic expansion: Increase from 1,200 back-to-work FTEs to 2,000 at the end of 2023 with the opening of some forty back-to-work temp agencies
Targeted QPVs (potential of nearly 1.5 M inhabitants)</t>
  </si>
  <si>
    <r>
      <rPr>
        <b/>
        <sz val="15"/>
        <color theme="1"/>
        <rFont val="Calibri"/>
        <family val="2"/>
        <scheme val="minor"/>
      </rPr>
      <t xml:space="preserve">Comptoir de campagne in France - </t>
    </r>
    <r>
      <rPr>
        <sz val="15"/>
        <color theme="1"/>
        <rFont val="Calibri"/>
        <family val="2"/>
        <scheme val="minor"/>
      </rPr>
      <t>Network of multi-service counters in the service of sustainable development. CdeC stores sell local products in short circuits, local services and also offer a range of snacks</t>
    </r>
  </si>
  <si>
    <t>Revitalization of rural areas
In favor of the circular economy
Creation of non-relocatable jobs
ESUS label</t>
  </si>
  <si>
    <t>Support for health professionals in the sector of support for the elderly</t>
  </si>
  <si>
    <t>Construction/renovation and/or extension of 3 houses, allowing a maximum of 15 roommates per house
Affordable Senior Housing
Encouraged generational diversity</t>
  </si>
  <si>
    <t>Improved quality of life for residents and working conditions for employees
Nearly 1,700 beneficiaries of residences</t>
  </si>
  <si>
    <r>
      <rPr>
        <b/>
        <sz val="15"/>
        <color theme="1"/>
        <rFont val="Calibri"/>
        <family val="2"/>
        <scheme val="minor"/>
      </rPr>
      <t>123 IM Impact Senior - France</t>
    </r>
    <r>
      <rPr>
        <sz val="15"/>
        <color theme="1"/>
        <rFont val="Calibri"/>
        <family val="2"/>
        <scheme val="minor"/>
      </rPr>
      <t xml:space="preserve">
The fund will aim to acquire equity and quasi-equity investments in EHPAD companies. This fund aims to create a partnership with Siel Bleu</t>
    </r>
  </si>
  <si>
    <r>
      <rPr>
        <b/>
        <sz val="15"/>
        <color theme="1"/>
        <rFont val="Calibri"/>
        <family val="2"/>
        <scheme val="minor"/>
      </rPr>
      <t xml:space="preserve">Foncière Hacoopa - </t>
    </r>
    <r>
      <rPr>
        <sz val="15"/>
        <color theme="1"/>
        <rFont val="Calibri"/>
        <family val="2"/>
        <scheme val="minor"/>
      </rPr>
      <t>The object of the Hacoopa real estate company is to acquire shares in SCIs, each owner of a single-family house-type real estate asset with a view to transforming it into a shared apartment for aging non-dependent people</t>
    </r>
  </si>
  <si>
    <r>
      <t xml:space="preserve">Carhaix - Partnership with
Queneach and Enercon (29) - </t>
    </r>
    <r>
      <rPr>
        <sz val="15"/>
        <color theme="1"/>
        <rFont val="Calibri"/>
        <family val="2"/>
        <scheme val="minor"/>
      </rPr>
      <t>Global development partnership with Queneach and Enercon for the implementation of 75.2 MW wind projects (8 SPVs, 32 wind turbines)</t>
    </r>
  </si>
  <si>
    <t>Installed capacity of 75.2 MW
Production of 40,000 MWh/year</t>
  </si>
  <si>
    <t>quivalent to the annual consumption of 7,500 households excluding heating</t>
  </si>
  <si>
    <r>
      <t xml:space="preserve">Ostwind 2 in France - </t>
    </r>
    <r>
      <rPr>
        <sz val="15"/>
        <color theme="1"/>
        <rFont val="Calibri"/>
        <family val="2"/>
        <scheme val="minor"/>
      </rPr>
      <t>2nd partnership with Ostwind for a projects portfolio of 201 MW - 9 wind farms developed in France, 22 SEPE</t>
    </r>
  </si>
  <si>
    <t>Installed capacity of 201 MW
Production of more than 80,000 MWh/year
More than 4,500 tCO2eq avoided</t>
  </si>
  <si>
    <t>Over 400 direct FTEs supported during the construction phase</t>
  </si>
  <si>
    <t>New construction and renovation verts</t>
  </si>
  <si>
    <t>Tourism
(New construction)</t>
  </si>
  <si>
    <t>Tertiary
(New construction)</t>
  </si>
  <si>
    <r>
      <rPr>
        <b/>
        <sz val="15"/>
        <color theme="1"/>
        <rFont val="Calibri"/>
        <family val="2"/>
        <scheme val="minor"/>
      </rPr>
      <t>Cergy -  Les Vergers (95) -</t>
    </r>
    <r>
      <rPr>
        <sz val="15"/>
        <color theme="1"/>
        <rFont val="Calibri"/>
        <family val="2"/>
        <scheme val="minor"/>
      </rPr>
      <t>The former Verger parking lot, abandoned in 2017, gives way to office buildings and accommodate the future departmental headquarters of URSAFF and CAF. This new complex near the RER A station will develop 22,000 m² of offices, divided into 2 buildings</t>
    </r>
  </si>
  <si>
    <t>URSSAF occupies 1/3 of the premises
The rest of the premises are occupied by a Brasserie and Société Générale</t>
  </si>
  <si>
    <r>
      <rPr>
        <b/>
        <sz val="15"/>
        <color theme="1"/>
        <rFont val="Calibri"/>
        <family val="2"/>
        <scheme val="minor"/>
      </rPr>
      <t xml:space="preserve">Y-SPOT Open Innovation Center in Grenoble (38) - </t>
    </r>
    <r>
      <rPr>
        <sz val="15"/>
        <color theme="1"/>
        <rFont val="Calibri"/>
        <family val="2"/>
        <scheme val="minor"/>
      </rPr>
      <t>Located in the Presqu'Île district, Place Nelson-Mandela, the Y.Spot Partners office building, dedicated to collaborative innovation, will develop a surface area of 9,838 m² over 5 floors, and will have a capacity of 141 parking spaces on 2 basement levels</t>
    </r>
  </si>
  <si>
    <t>This office building is intended in particular to introduce young people to innovation</t>
  </si>
  <si>
    <r>
      <rPr>
        <b/>
        <sz val="15"/>
        <color theme="1"/>
        <rFont val="Calibri"/>
        <family val="2"/>
        <scheme val="minor"/>
      </rPr>
      <t xml:space="preserve">Osmose in Strasbourg (67) - </t>
    </r>
    <r>
      <rPr>
        <sz val="15"/>
        <color theme="1"/>
        <rFont val="Calibri"/>
        <family val="2"/>
        <scheme val="minor"/>
      </rPr>
      <t>This office building is intended in particular to introduce young people to innovation</t>
    </r>
  </si>
  <si>
    <r>
      <rPr>
        <b/>
        <sz val="15"/>
        <color theme="1"/>
        <rFont val="Calibri"/>
        <family val="2"/>
        <scheme val="minor"/>
      </rPr>
      <t xml:space="preserve">Lyon - Urban Logistics Hotel DKM (69) - </t>
    </r>
    <r>
      <rPr>
        <sz val="15"/>
        <color theme="1"/>
        <rFont val="Calibri"/>
        <family val="2"/>
        <scheme val="minor"/>
      </rPr>
      <t>Located in the Edouard Herriot port, it will extend over 28,300 m² of floor space, will have one floor and will integrate reception, sorting, crossdocking and order preparation areas, as well as remote reserves for traders and craftsmen, and will allow supplies by road, rail, but also waterway</t>
    </r>
  </si>
  <si>
    <t>This logistics hotel will make it possible to optimize flows entering the city by pooling deliveries with the aim of reducing nuisance</t>
  </si>
  <si>
    <r>
      <rPr>
        <b/>
        <sz val="15"/>
        <color theme="1"/>
        <rFont val="Calibri"/>
        <family val="2"/>
        <scheme val="minor"/>
      </rPr>
      <t xml:space="preserve">Saint-Ouen - Evidence (93) - </t>
    </r>
    <r>
      <rPr>
        <sz val="15"/>
        <color theme="1"/>
        <rFont val="Calibri"/>
        <family val="2"/>
        <scheme val="minor"/>
      </rPr>
      <t>Construction of a new office building complex (2 buildings) of approximately 35,000 m²</t>
    </r>
  </si>
  <si>
    <t>More than 250 FTEs supported during the construction phase</t>
  </si>
  <si>
    <r>
      <rPr>
        <b/>
        <sz val="15"/>
        <color theme="1"/>
        <rFont val="Calibri"/>
        <family val="2"/>
        <scheme val="minor"/>
      </rPr>
      <t xml:space="preserve">Métal 57  Boulogne (92) - </t>
    </r>
    <r>
      <rPr>
        <sz val="15"/>
        <color theme="1"/>
        <rFont val="Calibri"/>
        <family val="2"/>
        <scheme val="minor"/>
      </rPr>
      <t>VEFA - Future head office of BNP Paribas Real Estate in Boulogne-Billancourt (36,000 m²)</t>
    </r>
  </si>
  <si>
    <t>Rehabilitation of a former Renault factory
Conservation of historic features of the site</t>
  </si>
  <si>
    <r>
      <rPr>
        <b/>
        <sz val="15"/>
        <color theme="1"/>
        <rFont val="Calibri"/>
        <family val="2"/>
        <scheme val="minor"/>
      </rPr>
      <t>EKOM INVEST - Serris (79)  Bâtiments A, B and C Lyon (69)</t>
    </r>
    <r>
      <rPr>
        <sz val="15"/>
        <color theme="1"/>
        <rFont val="Calibri"/>
        <family val="2"/>
        <scheme val="minor"/>
      </rPr>
      <t xml:space="preserve">
Creation of the EKOM INVEST property to finance the design and construction of 5 to 10 hotels operated by Eklo</t>
    </r>
  </si>
  <si>
    <r>
      <rPr>
        <b/>
        <sz val="15"/>
        <color theme="1"/>
        <rFont val="Calibri"/>
        <family val="2"/>
        <scheme val="minor"/>
      </rPr>
      <t xml:space="preserve">85 rue Petit  Paris (75019) - </t>
    </r>
    <r>
      <rPr>
        <sz val="15"/>
        <color theme="1"/>
        <rFont val="Calibri"/>
        <family val="2"/>
        <scheme val="minor"/>
      </rPr>
      <t>Major renovation of an old garage (75 housing + 83 parking spaces) for a SHAB of 5,022 m²</t>
    </r>
  </si>
  <si>
    <t>Rehabilitation, in a dense and rapidly changing urban context, of a former Renault garage into 75 residential units</t>
  </si>
  <si>
    <t>Clean rolling stock</t>
  </si>
  <si>
    <r>
      <rPr>
        <b/>
        <sz val="15"/>
        <color theme="1"/>
        <rFont val="Calibri"/>
        <family val="2"/>
        <scheme val="minor"/>
      </rPr>
      <t>NEoT Green Mobility</t>
    </r>
    <r>
      <rPr>
        <sz val="15"/>
        <color theme="1"/>
        <rFont val="Calibri"/>
        <family val="2"/>
        <scheme val="minor"/>
      </rPr>
      <t xml:space="preserve">
Investment vehicle acquiring batteries and recharging systems, and ensuring their supply in service mode (rental + associated availability commitments) to communities or transport operators when they acquire fleets of electric vehicles (mainly electric buses)</t>
    </r>
  </si>
  <si>
    <t>Support for local authorities, transport operators and industrial and logistics companies in their energy transition</t>
  </si>
  <si>
    <r>
      <rPr>
        <b/>
        <sz val="15"/>
        <color theme="1"/>
        <rFont val="Calibri"/>
        <family val="2"/>
        <scheme val="minor"/>
      </rPr>
      <t xml:space="preserve">HYMPULSION SAS - </t>
    </r>
    <r>
      <rPr>
        <sz val="15"/>
        <color theme="1"/>
        <rFont val="Calibri"/>
        <family val="2"/>
        <scheme val="minor"/>
      </rPr>
      <t>Deployment of around twenty hydrogen fueling stations for vehicles in the Auvergne-Rhône-Alpes region</t>
    </r>
  </si>
  <si>
    <t>Reduction of GHG emissions and local pollutants (NOx, fine particles)
Avoided emissions: 300 tCO2eq</t>
  </si>
  <si>
    <t>Reduction of GHG emissions and local pollutants (NOx, fine particles)
Avoided emissions: 1,700 tCO2eq avoided</t>
  </si>
  <si>
    <t>More than 1,200 light vehicles for subsidized professionals</t>
  </si>
  <si>
    <t xml:space="preserve"> Eco-efficient datacenters</t>
  </si>
  <si>
    <r>
      <rPr>
        <b/>
        <sz val="15"/>
        <color theme="1"/>
        <rFont val="Calibri"/>
        <family val="2"/>
        <scheme val="minor"/>
      </rPr>
      <t xml:space="preserve">SostraData Creuse (23) - </t>
    </r>
    <r>
      <rPr>
        <sz val="15"/>
        <color theme="1"/>
        <rFont val="Calibri"/>
        <family val="2"/>
        <scheme val="minor"/>
      </rPr>
      <t>Neutral, open and shared data center, it offers a colocation offer of nearly 100 bays and computer server accommodation for a computing power of 8 kW or more, in very high density. This first phase will be quickly interconnected at very high speed to an equivalent datacenter (DATA 17)</t>
    </r>
  </si>
  <si>
    <t>Targeted PUE 1.1
Certification TIER IV ((Design and production)</t>
  </si>
  <si>
    <t>Targeted PUE 1.1
Certification TIER IV (Design and production)
computing power of 8 kW</t>
  </si>
  <si>
    <r>
      <rPr>
        <b/>
        <sz val="15"/>
        <color theme="1"/>
        <rFont val="Calibri"/>
        <family val="2"/>
        <scheme val="minor"/>
      </rPr>
      <t xml:space="preserve">Egée Data Center Holding Yvelines (78) - </t>
    </r>
    <r>
      <rPr>
        <sz val="15"/>
        <color theme="1"/>
        <rFont val="Calibri"/>
        <family val="2"/>
        <scheme val="minor"/>
      </rPr>
      <t>With 6 buildings with 2 rooms of 534 m², the total surface area of the campus will reach 6,400 m². Thésée Datacenter will offer the same adaptability for electricity density, or for type of urbanization</t>
    </r>
  </si>
  <si>
    <r>
      <rPr>
        <b/>
        <sz val="15"/>
        <color theme="1"/>
        <rFont val="Calibri"/>
        <family val="2"/>
        <scheme val="minor"/>
      </rPr>
      <t xml:space="preserve">Data 17 à Saint-Jean-d'Angély Charente Maritime (17) - </t>
    </r>
    <r>
      <rPr>
        <sz val="15"/>
        <color theme="1"/>
        <rFont val="Calibri"/>
        <family val="2"/>
        <scheme val="minor"/>
      </rPr>
      <t>Neutral, open and shared data center. Colocation offer of nearly 80 bays and computer server accommodation for on-demand power from 1 to &gt; 30 kW. As soon as it opens, it will be connected by two secure channels to the SOSTRADATA Datacenter.</t>
    </r>
  </si>
  <si>
    <r>
      <rPr>
        <b/>
        <sz val="15"/>
        <color theme="1"/>
        <rFont val="Calibri"/>
        <family val="2"/>
        <scheme val="minor"/>
      </rPr>
      <t>Fibre 31  Haute-Garonne (31) -</t>
    </r>
    <r>
      <rPr>
        <sz val="15"/>
        <color theme="1"/>
        <rFont val="Calibri"/>
        <family val="2"/>
        <scheme val="minor"/>
      </rPr>
      <t>Design, establishment, operation, marketing and financing of high speed public initiative networks in Haute-Garonne territories. Concession of 25 years. 280,000 FTTH lines approx</t>
    </r>
  </si>
  <si>
    <t>Objective of very high speed coverage of the territory concerned: 100%
Significant training component with 300,000 hours devoted to professional integration and training</t>
  </si>
  <si>
    <t>Objective of very high speed coverage of the territory concerned: 100%
More than 750 municipalities connected
More than 200,000 eligible households</t>
  </si>
  <si>
    <t>Objective of very high speed coverage of the territory concerned: 100%
More than 100 municipalities connected
More than 80,000 eligible households</t>
  </si>
  <si>
    <r>
      <rPr>
        <b/>
        <sz val="15"/>
        <color theme="1"/>
        <rFont val="Calibri"/>
        <family val="2"/>
        <scheme val="minor"/>
      </rPr>
      <t xml:space="preserve">Aisne THD dans l'Aisne (02) - </t>
    </r>
    <r>
      <rPr>
        <sz val="15"/>
        <color theme="1"/>
        <rFont val="Calibri"/>
        <family val="2"/>
        <scheme val="minor"/>
      </rPr>
      <t>Design, establishment, operation, marketing and financing of high speed public initiative networks in Aisne territories. Concession of 30 years. 200,000 FTTH lines approx</t>
    </r>
  </si>
  <si>
    <r>
      <rPr>
        <b/>
        <sz val="15"/>
        <color theme="1"/>
        <rFont val="Calibri"/>
        <family val="2"/>
        <scheme val="minor"/>
      </rPr>
      <t xml:space="preserve">Val d'Oise Fibre dans le Val d'Oise (95) - </t>
    </r>
    <r>
      <rPr>
        <sz val="15"/>
        <color theme="1"/>
        <rFont val="Calibri"/>
        <family val="2"/>
        <scheme val="minor"/>
      </rPr>
      <t>Design, establishment, operation, marketing and financing of high speed public initiative networks in Val d’Oise territories. Concession of 25 years. 84,000 FTTH lines approx</t>
    </r>
  </si>
  <si>
    <t>Retirement homes
Senior roommate</t>
  </si>
  <si>
    <t>89 housing units</t>
  </si>
  <si>
    <t>95 housing units</t>
  </si>
  <si>
    <t>3,000 accommodation places
1,500 direct jobs for carers</t>
  </si>
  <si>
    <r>
      <rPr>
        <b/>
        <sz val="15"/>
        <color theme="1"/>
        <rFont val="Calibri"/>
        <family val="2"/>
        <scheme val="minor"/>
      </rPr>
      <t xml:space="preserve">Retirement home Tro breizh  Saint Pol de Leon (29) - </t>
    </r>
    <r>
      <rPr>
        <sz val="15"/>
        <color theme="1"/>
        <rFont val="Calibri"/>
        <family val="2"/>
        <scheme val="minor"/>
      </rPr>
      <t>3-levels building in a "village" style served by 2 elevators accommodating 89 highly functional apartments (+89 car parks) from large studios to 3-room apartments, all with balcony or terrace</t>
    </r>
  </si>
  <si>
    <r>
      <rPr>
        <b/>
        <sz val="15"/>
        <color theme="1"/>
        <rFont val="Calibri"/>
        <family val="2"/>
        <scheme val="minor"/>
      </rPr>
      <t xml:space="preserve">Retirement home seniors Cosy Diem au Cap d'Agde (34) - </t>
    </r>
    <r>
      <rPr>
        <sz val="15"/>
        <color theme="1"/>
        <rFont val="Calibri"/>
        <family val="2"/>
        <scheme val="minor"/>
      </rPr>
      <t>The structure will be spread over 4 levels and will include 95 housings spread over more than 4,000 m² dedicated to services for seniors</t>
    </r>
  </si>
  <si>
    <r>
      <rPr>
        <b/>
        <sz val="15"/>
        <color theme="1"/>
        <rFont val="Calibri"/>
        <family val="2"/>
        <scheme val="minor"/>
      </rPr>
      <t xml:space="preserve">Partenariat Korian / Ages et Vies </t>
    </r>
    <r>
      <rPr>
        <sz val="15"/>
        <color theme="1"/>
        <rFont val="Calibri"/>
        <family val="2"/>
        <scheme val="minor"/>
      </rPr>
      <t>- An alternative solution for shared housing for seniors in France. By 2024, 150 new establishments will be launched across the country, namely nearly 300 homes, with 3,000 accommodation places and allowing the creation of 1,500 direct jobs for carers</t>
    </r>
  </si>
  <si>
    <t>Heat production from renewable sources</t>
  </si>
  <si>
    <r>
      <t xml:space="preserve">TOURY ENERGIE -  Wind Parc in Toury (28)  - </t>
    </r>
    <r>
      <rPr>
        <sz val="15"/>
        <color theme="1"/>
        <rFont val="Calibri"/>
        <family val="2"/>
        <scheme val="minor"/>
      </rPr>
      <t>Onshore wind farm at Toury (between Chartres and Orléans) in the Centre-Val de Loire region with 4 turbines of 3.45 MW each</t>
    </r>
  </si>
  <si>
    <r>
      <rPr>
        <b/>
        <sz val="15"/>
        <color theme="1"/>
        <rFont val="Calibri"/>
        <family val="2"/>
        <scheme val="minor"/>
      </rPr>
      <t xml:space="preserve">Wind parc Brinay, Cher (18) </t>
    </r>
    <r>
      <rPr>
        <sz val="15"/>
        <color theme="1"/>
        <rFont val="Calibri"/>
        <family val="2"/>
        <scheme val="minor"/>
      </rPr>
      <t>-Partnership with JPEE for the financing, construction and operation of the Coulanges wind farm in Brinay in the Cher region, made up of 6 wind turbines of 3 MW</t>
    </r>
  </si>
  <si>
    <t>16,693 people supplied in 2022 with electricity from renewable sources (excluding heating)</t>
  </si>
  <si>
    <t>18MW of installed capacity
37 10 MWh produced in 2022
18,148 tCO2eq avoided in 2022</t>
  </si>
  <si>
    <r>
      <rPr>
        <b/>
        <sz val="15"/>
        <color theme="1"/>
        <rFont val="Calibri"/>
        <family val="2"/>
        <scheme val="minor"/>
      </rPr>
      <t xml:space="preserve">Wind parc Migré, Charente Maritime (17) - </t>
    </r>
    <r>
      <rPr>
        <sz val="15"/>
        <color theme="1"/>
        <rFont val="Calibri"/>
        <family val="2"/>
        <scheme val="minor"/>
      </rPr>
      <t>Development of a wind farm of 5 wind turbines with FOYE ENERGIES</t>
    </r>
  </si>
  <si>
    <t>10.25MW of installed capacity
19,325 MWh produced in 2022
5,798 tCO2eq avoided in 2022</t>
  </si>
  <si>
    <t>11,000 people supplied in 2022 with electricity from renewable sources (excluding heating)</t>
  </si>
  <si>
    <t>9.90 MW of installed capacity</t>
  </si>
  <si>
    <t>Reconversion of a former NATO military base
The plant will cover the equivalent of the electricity consumption excluding heating of nearly 60,000 people</t>
  </si>
  <si>
    <r>
      <rPr>
        <b/>
        <sz val="15"/>
        <color theme="1"/>
        <rFont val="Calibri"/>
        <family val="2"/>
        <scheme val="minor"/>
      </rPr>
      <t xml:space="preserve">Solar parc Cambrai Hauts de France (59) - </t>
    </r>
    <r>
      <rPr>
        <sz val="15"/>
        <color theme="1"/>
        <rFont val="Calibri"/>
        <family val="2"/>
        <scheme val="minor"/>
      </rPr>
      <t>Solar project in Cambrai with Sun'R</t>
    </r>
  </si>
  <si>
    <t>5,719 people supplied in 2022 with electricity from renewable sources (excluding heating)</t>
  </si>
  <si>
    <t>10.1MW of installed capacity
12,712 MWh produced in 2022
6,217 tCO2eq eliminated in 2022</t>
  </si>
  <si>
    <t>90 GWh of electricity produced per year
130GWH of thermal energy produced per year in the form of steam and hot water</t>
  </si>
  <si>
    <t>30,000 inhabitants supplied with electricity from renewable sources (excluding heating)
130,000 inhabitants heated from renewable sources</t>
  </si>
  <si>
    <r>
      <rPr>
        <b/>
        <sz val="15"/>
        <color theme="1"/>
        <rFont val="Calibri"/>
        <family val="2"/>
        <scheme val="minor"/>
      </rPr>
      <t>Solar parc Saint Eusèbe,  Saône-et-Loire (71)</t>
    </r>
    <r>
      <rPr>
        <sz val="15"/>
        <color theme="1"/>
        <rFont val="Calibri"/>
        <family val="2"/>
        <scheme val="minor"/>
      </rPr>
      <t xml:space="preserve"> - Development of a photovoltaic power plant with BELECTRIV PV 6</t>
    </r>
  </si>
  <si>
    <r>
      <rPr>
        <b/>
        <sz val="15"/>
        <color theme="1"/>
        <rFont val="Calibri"/>
        <family val="2"/>
        <scheme val="minor"/>
      </rPr>
      <t xml:space="preserve">Biomass cogeneration plant FICA HCPI Bazancourt (51) - </t>
    </r>
    <r>
      <rPr>
        <sz val="15"/>
        <color theme="1"/>
        <rFont val="Calibri"/>
        <family val="2"/>
        <scheme val="minor"/>
      </rPr>
      <t>Production unit of HPCI® Black Pellets, biofuel, combined with a biomass cogeneration unit. This plant will supply green electricity to Enedis and steam to an industrial company in the area.</t>
    </r>
  </si>
  <si>
    <t>Tertiary
(réhabilitation)</t>
  </si>
  <si>
    <t>Housing
(New construction)</t>
  </si>
  <si>
    <r>
      <rPr>
        <b/>
        <sz val="15"/>
        <color theme="1"/>
        <rFont val="Calibri"/>
        <family val="2"/>
        <scheme val="minor"/>
      </rPr>
      <t xml:space="preserve">Citevolia Fleury les Aubrais (45) - </t>
    </r>
    <r>
      <rPr>
        <sz val="15"/>
        <color theme="1"/>
        <rFont val="Calibri"/>
        <family val="2"/>
        <scheme val="minor"/>
      </rPr>
      <t>Office building of 6,820m², headquarters of the Loiret CCI</t>
    </r>
  </si>
  <si>
    <t>Requalification of the André Dessaux area</t>
  </si>
  <si>
    <r>
      <rPr>
        <b/>
        <sz val="15"/>
        <color theme="1"/>
        <rFont val="Calibri"/>
        <family val="2"/>
        <scheme val="minor"/>
      </rPr>
      <t xml:space="preserve">IntenCity Grenoble (38) - </t>
    </r>
    <r>
      <rPr>
        <sz val="15"/>
        <color theme="1"/>
        <rFont val="Calibri"/>
        <family val="2"/>
        <scheme val="minor"/>
      </rPr>
      <t>Tertiary campus of Schneider Electric in Grenoble</t>
    </r>
  </si>
  <si>
    <t>1350 collaborators</t>
  </si>
  <si>
    <r>
      <rPr>
        <b/>
        <sz val="15"/>
        <color theme="1"/>
        <rFont val="Calibri"/>
        <family val="2"/>
        <scheme val="minor"/>
      </rPr>
      <t>Lillenium offices mall Lille (59) -</t>
    </r>
    <r>
      <rPr>
        <sz val="15"/>
        <color theme="1"/>
        <rFont val="Calibri"/>
        <family val="2"/>
        <scheme val="minor"/>
      </rPr>
      <t xml:space="preserve"> Mixed complex (shops, offices, hotels) of more than 60,000 m² including 4,240 m² of offices.</t>
    </r>
  </si>
  <si>
    <t>Creation of 2,000 jobs thanks to the establishment of major companies</t>
  </si>
  <si>
    <r>
      <rPr>
        <b/>
        <sz val="15"/>
        <color theme="1"/>
        <rFont val="Calibri"/>
        <family val="2"/>
        <scheme val="minor"/>
      </rPr>
      <t xml:space="preserve">Arteparc Lille-Lesquin (59) - </t>
    </r>
    <r>
      <rPr>
        <sz val="15"/>
        <color theme="1"/>
        <rFont val="Calibri"/>
        <family val="2"/>
        <scheme val="minor"/>
      </rPr>
      <t>Business real estate - 1st tertiary park of 3rd generation in the Hauts de France region</t>
    </r>
  </si>
  <si>
    <t>Dating back to the 1960s, the social housing estate of La Duchère had become the poorest and least attractive district of Lyon, marked by a virtual absence of economic activity. The project is part of an objective of modernization and revitalization of the district.</t>
  </si>
  <si>
    <r>
      <rPr>
        <b/>
        <sz val="15"/>
        <color theme="1"/>
        <rFont val="Calibri"/>
        <family val="2"/>
        <scheme val="minor"/>
      </rPr>
      <t xml:space="preserve">Bureaux neufs Le Racine Strasbourg (67) -  </t>
    </r>
    <r>
      <rPr>
        <sz val="15"/>
        <color theme="1"/>
        <rFont val="Calibri"/>
        <family val="2"/>
        <scheme val="minor"/>
      </rPr>
      <t>8,500 m² of new offices divided into 3 buildings</t>
    </r>
  </si>
  <si>
    <t>Located in an urban free zone and in a priority district of the city policy</t>
  </si>
  <si>
    <r>
      <rPr>
        <b/>
        <sz val="15"/>
        <color theme="1"/>
        <rFont val="Calibri"/>
        <family val="2"/>
        <scheme val="minor"/>
      </rPr>
      <t>Le Flyer Lyon (69) -</t>
    </r>
    <r>
      <rPr>
        <sz val="15"/>
        <color theme="1"/>
        <rFont val="Calibri"/>
        <family val="2"/>
        <scheme val="minor"/>
      </rPr>
      <t xml:space="preserve"> Tertiary building accessible and open to its neighborhood, which revolves around two structuring axes: health and economy</t>
    </r>
  </si>
  <si>
    <t>Contribute to the renewal of the district by offering social diversity and services accessible to all: a health center, offices classified ERP dedicated to SSE companies</t>
  </si>
  <si>
    <r>
      <rPr>
        <b/>
        <sz val="15"/>
        <color theme="1"/>
        <rFont val="Calibri"/>
        <family val="2"/>
        <scheme val="minor"/>
      </rPr>
      <t xml:space="preserve">Campus Arteparc Sophia Biot (06) - </t>
    </r>
    <r>
      <rPr>
        <sz val="15"/>
        <color theme="1"/>
        <rFont val="Calibri"/>
        <family val="2"/>
        <scheme val="minor"/>
      </rPr>
      <t>The Arteparc Sophia Campus, with an area of 16,500 m², hosts 3 buildings in R+2, certified HQE 9 stars, of approximately 6,500 m²</t>
    </r>
  </si>
  <si>
    <t>More than 50 direct and indirect FTEs supported during the construction phase</t>
  </si>
  <si>
    <r>
      <rPr>
        <b/>
        <sz val="15"/>
        <color theme="1"/>
        <rFont val="Calibri"/>
        <family val="2"/>
        <scheme val="minor"/>
      </rPr>
      <t xml:space="preserve">Quai des Caps Ilot Cap Leeuwin  Bordeaux (33) - </t>
    </r>
    <r>
      <rPr>
        <sz val="15"/>
        <color theme="1"/>
        <rFont val="Calibri"/>
        <family val="2"/>
        <scheme val="minor"/>
      </rPr>
      <t>Real estate business</t>
    </r>
  </si>
  <si>
    <t>124 housing units</t>
  </si>
  <si>
    <t>Reception on this site of activities particularly dedicated to manufacturing, crafts, creative and digital industry, SSE.</t>
  </si>
  <si>
    <r>
      <rPr>
        <b/>
        <sz val="15"/>
        <color theme="1"/>
        <rFont val="Calibri"/>
        <family val="2"/>
        <scheme val="minor"/>
      </rPr>
      <t xml:space="preserve">Soho Chapelle International Paris (75) - </t>
    </r>
    <r>
      <rPr>
        <sz val="15"/>
        <color theme="1"/>
        <rFont val="Calibri"/>
        <family val="2"/>
        <scheme val="minor"/>
      </rPr>
      <t>The SOHOs consist of a new building complex on the ground floor and R+1 of several lots (E, F, G and H) of Small Offices Home Offices representing approximately 8000 m²</t>
    </r>
  </si>
  <si>
    <r>
      <rPr>
        <b/>
        <sz val="15"/>
        <color theme="1"/>
        <rFont val="Calibri"/>
        <family val="2"/>
        <scheme val="minor"/>
      </rPr>
      <t xml:space="preserve">Immeuble #V2 Saint-Ouen-sur-Seine (93) - </t>
    </r>
    <r>
      <rPr>
        <sz val="15"/>
        <color theme="1"/>
        <rFont val="Calibri"/>
        <family val="2"/>
        <scheme val="minor"/>
      </rPr>
      <t>Construction of a new office complex developing approximately 13,500 m²</t>
    </r>
  </si>
  <si>
    <r>
      <rPr>
        <b/>
        <sz val="15"/>
        <color theme="1"/>
        <rFont val="Calibri"/>
        <family val="2"/>
        <scheme val="minor"/>
      </rPr>
      <t>Grand Coeur Nancy (54)</t>
    </r>
    <r>
      <rPr>
        <sz val="15"/>
        <color theme="1"/>
        <rFont val="Calibri"/>
        <family val="2"/>
        <scheme val="minor"/>
      </rPr>
      <t xml:space="preserve">
Urban renewal operation on which 135,000 m² of floor space is planned, including 52,000 m² of housing, 34,000 m² of public facilities, 40,000 m² of offices and activities, 4,000 m² of shops and local services</t>
    </r>
  </si>
  <si>
    <t>Redevelopment of a former railway wasteland near the central station</t>
  </si>
  <si>
    <r>
      <rPr>
        <b/>
        <sz val="15"/>
        <color theme="1"/>
        <rFont val="Calibri"/>
        <family val="2"/>
        <scheme val="minor"/>
      </rPr>
      <t xml:space="preserve">BO13 Illumine Paris (75) - </t>
    </r>
    <r>
      <rPr>
        <sz val="15"/>
        <color theme="1"/>
        <rFont val="Calibri"/>
        <family val="2"/>
        <scheme val="minor"/>
      </rPr>
      <t>Restructuring of an office building</t>
    </r>
  </si>
  <si>
    <t>More than 150 direct and indirect FTEs supported during the construction phase</t>
  </si>
  <si>
    <r>
      <rPr>
        <b/>
        <sz val="15"/>
        <color theme="1"/>
        <rFont val="Calibri"/>
        <family val="2"/>
        <scheme val="minor"/>
      </rPr>
      <t xml:space="preserve">Hôtel Eklo Toulouse (31) - </t>
    </r>
    <r>
      <rPr>
        <sz val="15"/>
        <color theme="1"/>
        <rFont val="Calibri"/>
        <family val="2"/>
        <scheme val="minor"/>
      </rPr>
      <t>Hotel complex</t>
    </r>
  </si>
  <si>
    <t>More than 20 direct and indirect FTEs supported during the construction phase</t>
  </si>
  <si>
    <t>More than 30 direct and indirect FTEs supported during the construction phase</t>
  </si>
  <si>
    <r>
      <rPr>
        <b/>
        <sz val="15"/>
        <color theme="1"/>
        <rFont val="Calibri"/>
        <family val="2"/>
        <scheme val="minor"/>
      </rPr>
      <t>Hôtel Malakoff Okko - Lille (59)</t>
    </r>
    <r>
      <rPr>
        <sz val="15"/>
        <color theme="1"/>
        <rFont val="Calibri"/>
        <family val="2"/>
        <scheme val="minor"/>
      </rPr>
      <t xml:space="preserve">
Hotel complex</t>
    </r>
  </si>
  <si>
    <t>More than 50 direct and indirect FTEs supported during the construction phase
49 apartments</t>
  </si>
  <si>
    <r>
      <rPr>
        <b/>
        <sz val="15"/>
        <color theme="1"/>
        <rFont val="Calibri"/>
        <family val="2"/>
        <scheme val="minor"/>
      </rPr>
      <t xml:space="preserve">La Maréchalerie Rueil Malmaison (92) - </t>
    </r>
    <r>
      <rPr>
        <sz val="15"/>
        <color theme="1"/>
        <rFont val="Calibri"/>
        <family val="2"/>
        <scheme val="minor"/>
      </rPr>
      <t>Sale in future state of completion of an apartment building which will include 49 apartments</t>
    </r>
  </si>
  <si>
    <r>
      <rPr>
        <b/>
        <sz val="15"/>
        <color theme="1"/>
        <rFont val="Calibri"/>
        <family val="2"/>
        <scheme val="minor"/>
      </rPr>
      <t xml:space="preserve">Vanves (92) - </t>
    </r>
    <r>
      <rPr>
        <sz val="15"/>
        <color theme="1"/>
        <rFont val="Calibri"/>
        <family val="2"/>
        <scheme val="minor"/>
      </rPr>
      <t>Sale in future state of completion of an apartment building which will include 50 apartments</t>
    </r>
  </si>
  <si>
    <t>More than 60 direct and indirect FTEs supported during the construction phase
50 apartments</t>
  </si>
  <si>
    <r>
      <rPr>
        <b/>
        <sz val="15"/>
        <color theme="1"/>
        <rFont val="Calibri"/>
        <family val="2"/>
        <scheme val="minor"/>
      </rPr>
      <t xml:space="preserve">Hôtel Naos Dijon (21) - </t>
    </r>
    <r>
      <rPr>
        <sz val="15"/>
        <color theme="1"/>
        <rFont val="Calibri"/>
        <family val="2"/>
        <scheme val="minor"/>
      </rPr>
      <t>Hotel complex</t>
    </r>
  </si>
  <si>
    <r>
      <t xml:space="preserve"> Fonds Brownfields 3 -</t>
    </r>
    <r>
      <rPr>
        <sz val="15"/>
        <color theme="1"/>
        <rFont val="Calibri"/>
        <family val="2"/>
        <scheme val="minor"/>
      </rPr>
      <t>Rehabilitation and redevelopment of brownfield sites</t>
    </r>
  </si>
  <si>
    <t xml:space="preserve">
Impact on public health through the decontamination of sites
Fight against the artificialization of new soils</t>
  </si>
  <si>
    <t>Renovated constructions : BREEAM Good
New constructions : BREEAM Very Good</t>
  </si>
  <si>
    <t>Very high-speed coverage target for the territory concerned: 100%</t>
  </si>
  <si>
    <t>Very high-speed coverage target for the territory concerned: 100%
3,404 municipalities concerned, i.e. 952,750 sockets</t>
  </si>
  <si>
    <r>
      <rPr>
        <b/>
        <sz val="15"/>
        <color theme="1"/>
        <rFont val="Calibri"/>
        <family val="2"/>
        <scheme val="minor"/>
      </rPr>
      <t xml:space="preserve">Losange - Région Grand Est - Ardennes (08), Aube (10), Marne (51), Haute-Marne (52), Meurthe-et-Moselle (54), Meuse (55) and Vosges (88) - </t>
    </r>
    <r>
      <rPr>
        <sz val="15"/>
        <color theme="1"/>
        <rFont val="Calibri"/>
        <family val="2"/>
        <scheme val="minor"/>
      </rPr>
      <t>Project company responsible for the design, establishment, operation and financing of the THD public initiative network</t>
    </r>
  </si>
  <si>
    <r>
      <rPr>
        <b/>
        <sz val="15"/>
        <color theme="1"/>
        <rFont val="Calibri"/>
        <family val="2"/>
        <scheme val="minor"/>
      </rPr>
      <t xml:space="preserve">Rosace Alsace, Bas-Rhin (67) and Haut-Rhin (68) - </t>
    </r>
    <r>
      <rPr>
        <sz val="15"/>
        <color theme="1"/>
        <rFont val="Calibri"/>
        <family val="2"/>
        <scheme val="minor"/>
      </rPr>
      <t>Project company responsible for the design, establishment, operation, marketing and financing of the THD public initiative network</t>
    </r>
  </si>
  <si>
    <t>Objective of very high speed coverage of the territory concerned: 100%
704 municipalities, including 129 priority, i.e. 430,000 outlets</t>
  </si>
  <si>
    <r>
      <rPr>
        <b/>
        <sz val="15"/>
        <color theme="1"/>
        <rFont val="Calibri"/>
        <family val="2"/>
        <scheme val="minor"/>
      </rPr>
      <t xml:space="preserve">Écoles de Production - </t>
    </r>
    <r>
      <rPr>
        <sz val="15"/>
        <color theme="1"/>
        <rFont val="Calibri"/>
        <family val="2"/>
        <scheme val="minor"/>
      </rPr>
      <t>Network of private, non-profit technical education establishments, recognized by the State</t>
    </r>
  </si>
  <si>
    <t>Allow the future integration of young people, aged at least 15, in difficulty with the traditional education system</t>
  </si>
  <si>
    <r>
      <rPr>
        <b/>
        <sz val="15"/>
        <color theme="1"/>
        <rFont val="Calibri"/>
        <family val="2"/>
        <scheme val="minor"/>
      </rPr>
      <t xml:space="preserve">Simplon - </t>
    </r>
    <r>
      <rPr>
        <sz val="15"/>
        <color theme="1"/>
        <rFont val="Calibri"/>
        <family val="2"/>
        <scheme val="minor"/>
      </rPr>
      <t>Network of training schools for digital professions, labeled Grande Ecole du Numérique and ESUS</t>
    </r>
  </si>
  <si>
    <t>From 2,000 to 10,000 people trained per year (dropouts, unemployed, women, etc.) in 2023
Going from 44 to 100 factories in France and abroad</t>
  </si>
  <si>
    <r>
      <t xml:space="preserve">SOLIFAP - </t>
    </r>
    <r>
      <rPr>
        <sz val="15"/>
        <color theme="1"/>
        <rFont val="Calibri"/>
        <family val="2"/>
        <scheme val="minor"/>
      </rPr>
      <t>ESUS approved company, which accompanies associations in support of poorly housed people: financial support for the production of housing through the acquisition of buildings and their long-term rental or rehabilitation to MOI operators</t>
    </r>
  </si>
  <si>
    <t>The SOLIFAP project is to act, alongside the Abbé Pierre Foundation, so that everyone benefits from a habitat worthy of their humanity, a factor of personal fulfillment and integration into society</t>
  </si>
  <si>
    <t>84 housing units</t>
  </si>
  <si>
    <t>106 housing units</t>
  </si>
  <si>
    <t>114 housing units</t>
  </si>
  <si>
    <t>81 housing units</t>
  </si>
  <si>
    <t>129 housing units</t>
  </si>
  <si>
    <t>117 housing units</t>
  </si>
  <si>
    <t>174 housing units</t>
  </si>
  <si>
    <r>
      <t xml:space="preserve">Retirement home La Haie-Vigné Caen (14)
</t>
    </r>
    <r>
      <rPr>
        <sz val="15"/>
        <color theme="1"/>
        <rFont val="Calibri"/>
        <family val="2"/>
        <scheme val="minor"/>
      </rPr>
      <t>The residence is located in a wooded park, close to
shops, transport and services and a few
minutes from downtown Caen</t>
    </r>
  </si>
  <si>
    <r>
      <rPr>
        <b/>
        <sz val="15"/>
        <color theme="1"/>
        <rFont val="Calibri"/>
        <family val="2"/>
        <scheme val="minor"/>
      </rPr>
      <t xml:space="preserve">Fonds NovESS - </t>
    </r>
    <r>
      <rPr>
        <sz val="15"/>
        <color theme="1"/>
        <rFont val="Calibri"/>
        <family val="2"/>
        <scheme val="minor"/>
      </rPr>
      <t>ELTIF specialized professional fund, targeting any SSE company within the meaning of the law of July 31, 2014 working in the following sectors: health, medico-social, energy transition, short circuits and circular economy, social tourism</t>
    </r>
  </si>
  <si>
    <t>Emergence and change of scale of SSE companies residing in France</t>
  </si>
  <si>
    <t>Creation in the territories of activities and jobs that cannot be relocated, and socio-economic development of territories</t>
  </si>
  <si>
    <r>
      <rPr>
        <b/>
        <sz val="15"/>
        <color theme="1"/>
        <rFont val="Calibri"/>
        <family val="2"/>
        <scheme val="minor"/>
      </rPr>
      <t xml:space="preserve">Cap Fibre Nord (59) and Pas-de-Calais (62) - </t>
    </r>
    <r>
      <rPr>
        <sz val="15"/>
        <color theme="1"/>
        <rFont val="Calibri"/>
        <family val="2"/>
        <scheme val="minor"/>
      </rPr>
      <t>Project company responsible for the design, establishment, operation and financing of the THD public initiative network</t>
    </r>
  </si>
  <si>
    <t>Operating</t>
  </si>
  <si>
    <t>In construction</t>
  </si>
  <si>
    <t>In the process of depollution</t>
  </si>
  <si>
    <t>In constrution</t>
  </si>
  <si>
    <t>In project</t>
  </si>
  <si>
    <t>Reoffer yield</t>
  </si>
  <si>
    <t>Reoffer spread</t>
  </si>
  <si>
    <t>Nearly 350 direct and indirect FTEs supported during the construction phase</t>
  </si>
  <si>
    <r>
      <rPr>
        <b/>
        <sz val="15"/>
        <color theme="1"/>
        <rFont val="Calibri"/>
        <family val="2"/>
        <scheme val="minor"/>
      </rPr>
      <t xml:space="preserve">Altiplano à La Défense (92) - </t>
    </r>
    <r>
      <rPr>
        <sz val="15"/>
        <color theme="1"/>
        <rFont val="Calibri"/>
        <family val="2"/>
        <scheme val="minor"/>
      </rPr>
      <t>Restructuring and elevation of an office asset in La Défense which will develop approximately 53,000 m²</t>
    </r>
  </si>
  <si>
    <t>14 companies in this building</t>
  </si>
  <si>
    <t>260 housing units
300 FTEs in the construction phase
40 FTEs supported / year in the operating phase</t>
  </si>
  <si>
    <t>100 housing units
11 direct jobs employed by the operator</t>
  </si>
  <si>
    <r>
      <rPr>
        <b/>
        <sz val="15"/>
        <color theme="1"/>
        <rFont val="Calibri"/>
        <family val="2"/>
        <scheme val="minor"/>
      </rPr>
      <t xml:space="preserve">Résidence seniors Ayrolles à Millau (12) - </t>
    </r>
    <r>
      <rPr>
        <sz val="15"/>
        <color theme="1"/>
        <rFont val="Calibri"/>
        <family val="2"/>
        <scheme val="minor"/>
      </rPr>
      <t>This senior residence, which will be operated by the Cozy Diem group, will offer apartments from T1 bis to T3, with trained staff as well as personal services</t>
    </r>
  </si>
  <si>
    <t>social projects</t>
  </si>
  <si>
    <t>green projects</t>
  </si>
  <si>
    <t>Sector</t>
  </si>
  <si>
    <t xml:space="preserve">
Soil decontamination and site remediation</t>
  </si>
  <si>
    <t>Website link</t>
  </si>
  <si>
    <t>LEED Platinium / BEPOS
4,500 m² of photovoltaic panels
2 wind turbines on the roof
gray water recovery</t>
  </si>
  <si>
    <t>Le Cube Numérique à Alixan (26) - Office building of 3700m² on 4 levels, located in the Rovaltain area of Alixan</t>
  </si>
  <si>
    <t>45 000 m² of offices</t>
  </si>
  <si>
    <t>La Duchère Lyon (69) -Spaces
are created or redeveloped with great attention paid to natural spaces, biodiversity and the openness of the neighborhood to its surroundings.
environment. 10,000 m² of offices as well as 8,750 m² of commercial premises built</t>
  </si>
  <si>
    <t>Nearly 9,000 m² devoted to setting up businesses</t>
  </si>
  <si>
    <t>Résidence service seniors Oh'Activ ! in Donville-les-Bains (50) -  The future senior residence, an R+4 building with 105 apartments, will represent 5,611 m². Most of the apartments will have a balcony or a loggia</t>
  </si>
  <si>
    <t>Résidence service seniors Oh'Activ ! à Saint-Pierre Quiberon (56) - The future senior residence, an R+3 building with 86 apartments, will represent 4,662 m². 65 apartments will have a balcony or a loggia</t>
  </si>
  <si>
    <t xml:space="preserve"> NF Habitat HQE 6 stars
(RT 2012 - 10 %)</t>
  </si>
  <si>
    <r>
      <rPr>
        <b/>
        <sz val="15"/>
        <color theme="1"/>
        <rFont val="Calibri"/>
        <family val="2"/>
        <scheme val="minor"/>
      </rPr>
      <t xml:space="preserve">Homnia (ESUS) - </t>
    </r>
    <r>
      <rPr>
        <sz val="15"/>
        <color theme="1"/>
        <rFont val="Calibri"/>
        <family val="2"/>
        <scheme val="minor"/>
      </rPr>
      <t>Homnia offers a housing solution combining in the same building shared accommodation for people with severe disabilities and social housing. This innovative hybrid system contributes to the stability of the economic model and reinforces the social impact of the project</t>
    </r>
  </si>
  <si>
    <r>
      <rPr>
        <b/>
        <sz val="15"/>
        <color theme="1"/>
        <rFont val="Calibri"/>
        <family val="2"/>
        <scheme val="minor"/>
      </rPr>
      <t xml:space="preserve">Plateforme Myfuture - </t>
    </r>
    <r>
      <rPr>
        <sz val="15"/>
        <color theme="1"/>
        <rFont val="Calibri"/>
        <family val="2"/>
        <scheme val="minor"/>
      </rPr>
      <t>Social enterprise that connects young people and professionals through internship offers, work-study programs and the discovery of live professions. The objective is to promote equal opportunities in training through the creation of digital tools</t>
    </r>
  </si>
  <si>
    <r>
      <rPr>
        <b/>
        <sz val="15"/>
        <color theme="1"/>
        <rFont val="Calibri"/>
        <family val="2"/>
        <scheme val="minor"/>
      </rPr>
      <t xml:space="preserve">La Ceinture Verte dans la Drôme (26) - </t>
    </r>
    <r>
      <rPr>
        <sz val="15"/>
        <color theme="1"/>
        <rFont val="Calibri"/>
        <family val="2"/>
        <scheme val="minor"/>
      </rPr>
      <t>The objective is to swarm territorial cooperatives in the form of SCIC (SAS status) allowing the installation in organic market gardening. The objective of the association is to buy the land, equip and rent it as ready-to-use farms to independent market gardeners.</t>
    </r>
  </si>
  <si>
    <t>Housing
(Renovation)</t>
  </si>
  <si>
    <t>Public Initiative Network (PIN)</t>
  </si>
  <si>
    <t>Professional integration</t>
  </si>
  <si>
    <t>Revitalization of rural areas</t>
  </si>
  <si>
    <t>Senior house-sharing</t>
  </si>
  <si>
    <t>NF Habitat HQE 6 stars
(RT 2012 -10%)</t>
  </si>
  <si>
    <t xml:space="preserve">
Social real estate</t>
  </si>
  <si>
    <r>
      <t xml:space="preserve">Retirement home Villa Médicis Black Swans Strasbourg (67) - </t>
    </r>
    <r>
      <rPr>
        <sz val="15"/>
        <color theme="1"/>
        <rFont val="Calibri"/>
        <family val="2"/>
        <scheme val="minor"/>
      </rPr>
      <t>Furnished apartments ranging
from T1 to T3, from 32 to 60 m²</t>
    </r>
  </si>
  <si>
    <r>
      <t xml:space="preserve">Retirement home Domitys Les Tisserands  Beauvais (60) - </t>
    </r>
    <r>
      <rPr>
        <sz val="15"/>
        <color theme="1"/>
        <rFont val="Calibri"/>
        <family val="2"/>
        <scheme val="minor"/>
      </rPr>
      <t>The residence offers apartments ranging from studios to 3 rooms. More than 800 m² of Club space is available to residents to ensure comfort and conviviality.</t>
    </r>
  </si>
  <si>
    <r>
      <t xml:space="preserve">Retirement home Villa Ginkgos Mont de Marsan (40) - </t>
    </r>
    <r>
      <rPr>
        <sz val="15"/>
        <color theme="1"/>
        <rFont val="Calibri"/>
        <family val="2"/>
        <scheme val="minor"/>
      </rPr>
      <t>33 apartments type T1, 63 apartments type T2 (one bedroom), 18 apartments type T3 (two bedrooms).</t>
    </r>
  </si>
  <si>
    <r>
      <t xml:space="preserve">Retirement home Villa Médicis St Cyr l'Ecole (78) - </t>
    </r>
    <r>
      <rPr>
        <sz val="15"/>
        <color theme="1"/>
        <rFont val="Calibri"/>
        <family val="2"/>
        <scheme val="minor"/>
      </rPr>
      <t>Furnished apartments ranging from T1 to T3, from 26 to 71m²</t>
    </r>
  </si>
  <si>
    <r>
      <t xml:space="preserve">Retirement home Oh Activ in Saint-Pierre-d'Oleron (17) - </t>
    </r>
    <r>
      <rPr>
        <sz val="15"/>
        <color theme="1"/>
        <rFont val="Calibri"/>
        <family val="2"/>
        <scheme val="minor"/>
      </rPr>
      <t>Perfectly located between land and sea in the heart of St-Pierre, the Oh Activ senior services residence offers apartments for rent, from T1 to T3, fully equipped</t>
    </r>
  </si>
  <si>
    <r>
      <t xml:space="preserve">Retirement home Hospital Center Saleins in Bracon (39) - </t>
    </r>
    <r>
      <rPr>
        <sz val="15"/>
        <color theme="1"/>
        <rFont val="Calibri"/>
        <family val="2"/>
        <scheme val="minor"/>
      </rPr>
      <t>Reconstruction of a 7,800m² public EHPAD</t>
    </r>
  </si>
  <si>
    <r>
      <t xml:space="preserve">Retirement home La Cantate in Dunkerque (59) - </t>
    </r>
    <r>
      <rPr>
        <sz val="15"/>
        <color theme="1"/>
        <rFont val="Calibri"/>
        <family val="2"/>
        <scheme val="minor"/>
      </rPr>
      <t>The residence is located in the city of Dunkirk and offers apartments ranging from studios to 3 rooms. More than 800 m² of Club space is available to seniors.</t>
    </r>
  </si>
  <si>
    <r>
      <t xml:space="preserve">Retirement home Domitys Les Tourmalines in Carpentras (84) - </t>
    </r>
    <r>
      <rPr>
        <sz val="15"/>
        <color theme="1"/>
        <rFont val="Calibri"/>
        <family val="2"/>
        <scheme val="minor"/>
      </rPr>
      <t>The residence, ideally located, offers apartments ranging from studios to 3-room apartments.</t>
    </r>
  </si>
  <si>
    <r>
      <t xml:space="preserve">Retirement home Cosy Diem in Narbonne (11) - </t>
    </r>
    <r>
      <rPr>
        <sz val="15"/>
        <color theme="1"/>
        <rFont val="Calibri"/>
        <family val="2"/>
        <scheme val="minor"/>
      </rPr>
      <t>Located in the center of Narbonne, the residence is a place of life designed for dynamic seniors, offering many adapted and customizable services.</t>
    </r>
  </si>
  <si>
    <t>Bât A : NF Habitat HQE 6 stars
Bât B : NF Bâtiment tertiaire HQE Good</t>
  </si>
  <si>
    <t>NF Habitat HQE 7 stars
Excellent (RT 2012 -10%)</t>
  </si>
  <si>
    <t>HQE Exceptionnal
Collected rainwater for supplying toilets / cleaning premises / watering
Green site charter</t>
  </si>
  <si>
    <t>BREEAM Excellent
BBC Effinergie 2017</t>
  </si>
  <si>
    <t>Certification HQE 9 stars Excellent 
Building A et B : BBC EFFINERGIE 2017 E2 C1 / Building C : BEPOS EFFINERGIE 2017 E3 C1</t>
  </si>
  <si>
    <t>RT 2012 - 40%
Effinergie + BBC 2017 E2 C1
HQE Bâtiment durable Neuf 2016 Excellent
BREEAM International New Construction Excellent</t>
  </si>
  <si>
    <t>HQE Neuf 2016 Exceptionnal
BREEAM International New Construction 2016 Excellent
Effinergie +</t>
  </si>
  <si>
    <t>BREEAM International New construction 2016 Excellent
Wirescore</t>
  </si>
  <si>
    <t>Certification Patrimoine et Habitat profil A, option performance Effinergie+ (RT2012 - 10%)
BiodiverCity label</t>
  </si>
  <si>
    <t>RT 2012 - 10 ; Certified BEE
Biodivercity label</t>
  </si>
  <si>
    <t>E+C-: E1C1
HQE Very Good</t>
  </si>
  <si>
    <t>HQE 8 stars (Excellent)
BREEAM Excellent</t>
  </si>
  <si>
    <t>BREEAM Excellent
HQE Excellent
E+C- : E2C1</t>
  </si>
  <si>
    <t>HQE  Excellent</t>
  </si>
  <si>
    <t>RT2012 – 40%
Certification NF Tertiary Building 
HQE 2015 Excellent
BREEAM international NC 2016 Excellent
Wirescore Gold
Label Biodivercity (base)</t>
  </si>
  <si>
    <t>New construction : Effinergie + / HQE Bâtiment Durable Exceptionnel 
Renovated building : HQE Bâtiment Durable Excellent / BBC Effinergie renovation  (RT2012 -40%)
BREEAM Bespoke Excellent</t>
  </si>
  <si>
    <t>Certification CERQUAL NF Habitat 
BBC Effinergie Rénovation label
BiodiverCity label</t>
  </si>
  <si>
    <t>Targeted PUE  &lt;1.2
Certification TIER IV (Design and production)
Electrical power, which may vary from 1 to 3 MW per building</t>
  </si>
  <si>
    <t xml:space="preserve">NF Habitat HQE 6 stars
(RT 2012 -10%)
</t>
  </si>
  <si>
    <t>HQE Excellent / BREEAM Excellent / WELL Gold / BBCA / Effinergie+
500 m² of renewable energy production area thanks to solar panels installation</t>
  </si>
  <si>
    <t>Effinergie BBC 2017 (RT 2012 - 40%)
E+/C- : E2/C1
HQE Bâtiment durable Neuf 2016 Excellent
BREEAM International NC 2016 Excellent
WIREDSCORE Silver</t>
  </si>
  <si>
    <t>RT 2012 - 20%
BBC Effinergie +
Certification CERQUAL NF Habitat
BiodiverCity label (best efforts)</t>
  </si>
  <si>
    <t>RT2012 -20%
NF Habitat HQE Excellent
BiodiverCity label (best efforts)</t>
  </si>
  <si>
    <t>RT 2012 - 40%
Effinergie +
NF Habitat HQE profil Excellent 7 stars
BiodiverCity label (best efforts)</t>
  </si>
  <si>
    <t>BREEAM Very Good
E+ C- : E3C1
BEPOS Effinergie 2017
BBCA label
Conversion of brownfield sites</t>
  </si>
  <si>
    <t>BBCA / HQE Excellent / BREEAM Very Good
Biodivercity label
E+ C- : E3 C2 for R+6 housing, E3 C1 for R+9 housing, E2 C1 for offices</t>
  </si>
  <si>
    <t>HQE BEPOS
E+ C- : E3 C1
Well Silver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</si>
</sst>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_-* #,##0.00\ _€_-;\-* #,##0.00\ _€_-;_-* &quot;-&quot;??\ _€_-;_-@_-"/>
    <numFmt numFmtId="165" formatCode="0.0%"/>
    <numFmt numFmtId="166" formatCode="_-* #,##0\ _€_-;\-* #,##0\ _€_-;_-* &quot;-&quot;??\ _€_-;_-@_-"/>
    <numFmt numFmtId="167" formatCode=";;;"/>
    <numFmt numFmtId="168" formatCode="#,##0.00,,"/>
    <numFmt numFmtId="169" formatCode="0.000%"/>
    <numFmt numFmtId="170" formatCode="#,##0.0,,"/>
    <numFmt numFmtId="171" formatCode="yyyy\-mm\-dd;@"/>
    <numFmt numFmtId="172" formatCode="_-* #,##0.0\ _€_-;\-* #,##0.0\ _€_-;_-* &quot;-&quot;??\ _€_-;_-@_-"/>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24"/>
      <color rgb="FF005400"/>
      <name val="Wingdings"/>
      <charset val="2"/>
    </font>
    <font>
      <sz val="36"/>
      <color theme="1"/>
      <name val="Calibri"/>
      <family val="2"/>
      <scheme val="minor"/>
    </font>
    <font>
      <i/>
      <sz val="11"/>
      <color theme="1"/>
      <name val="Calibri"/>
      <family val="2"/>
      <scheme val="minor"/>
    </font>
    <font>
      <sz val="8"/>
      <name val="Calibri"/>
      <family val="2"/>
      <scheme val="minor"/>
    </font>
    <font>
      <u/>
      <sz val="28"/>
      <color theme="1"/>
      <name val="Calibri"/>
      <family val="2"/>
      <scheme val="minor"/>
    </font>
    <font>
      <u/>
      <sz val="30"/>
      <color theme="1"/>
      <name val="Calibri"/>
      <family val="2"/>
      <scheme val="minor"/>
    </font>
    <font>
      <b/>
      <sz val="14"/>
      <color theme="1"/>
      <name val="Calibri"/>
      <family val="2"/>
      <scheme val="minor"/>
    </font>
    <font>
      <u/>
      <sz val="36"/>
      <color theme="1"/>
      <name val="Calibri"/>
      <family val="2"/>
      <scheme val="minor"/>
    </font>
    <font>
      <b/>
      <sz val="14"/>
      <color rgb="FF00B050"/>
      <name val="Calibri"/>
      <family val="2"/>
      <scheme val="minor"/>
    </font>
    <font>
      <sz val="22"/>
      <color theme="1"/>
      <name val="Calibri"/>
      <family val="2"/>
      <scheme val="minor"/>
    </font>
    <font>
      <b/>
      <sz val="16"/>
      <color theme="0"/>
      <name val="Calibri"/>
      <family val="2"/>
      <scheme val="minor"/>
    </font>
    <font>
      <sz val="14"/>
      <color theme="1"/>
      <name val="Calibri"/>
      <family val="2"/>
      <scheme val="minor"/>
    </font>
    <font>
      <i/>
      <sz val="20"/>
      <color theme="1"/>
      <name val="Calibri"/>
      <family val="2"/>
      <scheme val="minor"/>
    </font>
    <font>
      <b/>
      <sz val="16"/>
      <name val="Calibri"/>
      <family val="2"/>
      <scheme val="minor"/>
    </font>
    <font>
      <sz val="16"/>
      <name val="Calibri"/>
      <family val="2"/>
      <scheme val="minor"/>
    </font>
    <font>
      <i/>
      <sz val="16"/>
      <color theme="1"/>
      <name val="Calibri"/>
      <family val="2"/>
      <scheme val="minor"/>
    </font>
    <font>
      <sz val="36"/>
      <name val="Wingdings"/>
      <charset val="2"/>
    </font>
    <font>
      <sz val="36"/>
      <name val="Calibri"/>
      <family val="2"/>
      <scheme val="minor"/>
    </font>
    <font>
      <sz val="16"/>
      <color theme="1"/>
      <name val="Calibri"/>
      <family val="2"/>
      <scheme val="minor"/>
    </font>
    <font>
      <b/>
      <sz val="24"/>
      <color rgb="FFFF0000"/>
      <name val="Calibri"/>
      <family val="2"/>
      <scheme val="minor"/>
    </font>
    <font>
      <b/>
      <sz val="28"/>
      <color rgb="FFFF0000"/>
      <name val="Calibri"/>
      <family val="2"/>
      <scheme val="minor"/>
    </font>
    <font>
      <b/>
      <sz val="36"/>
      <color rgb="FFFF0000"/>
      <name val="Calibri"/>
      <family val="2"/>
      <scheme val="minor"/>
    </font>
    <font>
      <sz val="18"/>
      <name val="Calibri"/>
      <family val="2"/>
      <scheme val="minor"/>
    </font>
    <font>
      <b/>
      <sz val="18"/>
      <color theme="1"/>
      <name val="Calibri"/>
      <family val="2"/>
      <scheme val="minor"/>
    </font>
    <font>
      <b/>
      <sz val="18"/>
      <color theme="0"/>
      <name val="Calibri"/>
      <family val="2"/>
      <scheme val="minor"/>
    </font>
    <font>
      <b/>
      <sz val="18"/>
      <name val="Calibri"/>
      <family val="2"/>
      <scheme val="minor"/>
    </font>
    <font>
      <sz val="18"/>
      <color theme="1"/>
      <name val="Calibri"/>
      <family val="2"/>
      <scheme val="minor"/>
    </font>
    <font>
      <b/>
      <sz val="22"/>
      <color theme="1"/>
      <name val="Calibri"/>
      <family val="2"/>
      <scheme val="minor"/>
    </font>
    <font>
      <b/>
      <sz val="16"/>
      <color theme="1"/>
      <name val="Calibri"/>
      <family val="2"/>
      <scheme val="minor"/>
    </font>
    <font>
      <b/>
      <sz val="15"/>
      <name val="Calibri"/>
      <family val="2"/>
      <scheme val="minor"/>
    </font>
    <font>
      <sz val="15"/>
      <color theme="1"/>
      <name val="Calibri"/>
      <family val="2"/>
      <scheme val="minor"/>
    </font>
    <font>
      <b/>
      <sz val="15"/>
      <color theme="1"/>
      <name val="Calibri"/>
      <family val="2"/>
      <scheme val="minor"/>
    </font>
    <font>
      <sz val="15"/>
      <name val="Calibri"/>
      <family val="2"/>
      <scheme val="minor"/>
    </font>
    <font>
      <u/>
      <sz val="11"/>
      <color theme="10"/>
      <name val="Calibri"/>
      <family val="2"/>
      <scheme val="minor"/>
    </font>
    <font>
      <u/>
      <sz val="11"/>
      <color rgb="FFFF0000"/>
      <name val="Calibri"/>
      <family val="2"/>
      <scheme val="minor"/>
    </font>
    <font>
      <b/>
      <sz val="15"/>
      <color theme="0"/>
      <name val="Calibri"/>
      <family val="2"/>
      <scheme val="minor"/>
    </font>
    <font>
      <sz val="15"/>
      <color rgb="FF000000"/>
      <name val="Calibri"/>
      <family val="2"/>
      <scheme val="minor"/>
    </font>
    <font>
      <sz val="15"/>
      <color rgb="FF000000"/>
      <name val="Arial"/>
      <family val="2"/>
    </font>
    <font>
      <vertAlign val="subscript"/>
      <sz val="15"/>
      <color theme="1"/>
      <name val="Calibri"/>
      <family val="2"/>
      <scheme val="minor"/>
    </font>
    <font>
      <sz val="36"/>
      <color rgb="FF0070C0"/>
      <name val="Wingdings"/>
      <charset val="2"/>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7AE6"/>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90099"/>
        <bgColor indexed="64"/>
      </patternFill>
    </fill>
    <fill>
      <patternFill patternType="solid">
        <fgColor rgb="FFFFCCFF"/>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EE3A7"/>
        <bgColor indexed="64"/>
      </patternFill>
    </fill>
    <fill>
      <patternFill patternType="solid">
        <fgColor rgb="FF33CC33"/>
        <bgColor indexed="64"/>
      </patternFill>
    </fill>
    <fill>
      <patternFill patternType="solid">
        <fgColor rgb="FFB4F991"/>
        <bgColor indexed="64"/>
      </patternFill>
    </fill>
    <fill>
      <patternFill patternType="solid">
        <fgColor rgb="FF469067"/>
        <bgColor indexed="64"/>
      </patternFill>
    </fill>
    <fill>
      <patternFill patternType="solid">
        <fgColor rgb="FF9900CC"/>
        <bgColor indexed="64"/>
      </patternFill>
    </fill>
  </fills>
  <borders count="12">
    <border>
      <left/>
      <right/>
      <top/>
      <bottom/>
      <diagonal/>
    </border>
    <border>
      <left style="thin">
        <color theme="0"/>
      </left>
      <right style="thin">
        <color theme="0"/>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7">
    <xf numFmtId="0" fontId="0"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3" fillId="0" borderId="0" applyNumberFormat="0" applyFill="0" applyBorder="0" applyAlignment="0" applyProtection="0"/>
  </cellStyleXfs>
  <cellXfs count="280">
    <xf numFmtId="0" fontId="0" fillId="0" borderId="0" xfId="0"/>
    <xf numFmtId="0" fontId="0" fillId="0" borderId="0" xfId="0" applyAlignment="1">
      <alignment horizontal="center" vertical="center"/>
    </xf>
    <xf numFmtId="0" fontId="6" fillId="2" borderId="0" xfId="0" applyFont="1" applyFill="1"/>
    <xf numFmtId="9" fontId="10" fillId="2" borderId="1" xfId="1" applyFont="1" applyFill="1" applyBorder="1" applyAlignment="1">
      <alignment horizontal="center" vertical="center"/>
    </xf>
    <xf numFmtId="0" fontId="0" fillId="2" borderId="0" xfId="0" applyFill="1" applyBorder="1"/>
    <xf numFmtId="0" fontId="0" fillId="2" borderId="0" xfId="0" applyFill="1"/>
    <xf numFmtId="0" fontId="12" fillId="2" borderId="0" xfId="0" applyFont="1" applyFill="1" applyBorder="1"/>
    <xf numFmtId="0" fontId="0" fillId="2" borderId="0" xfId="0" applyFill="1" applyAlignment="1">
      <alignment horizontal="center"/>
    </xf>
    <xf numFmtId="0" fontId="3" fillId="2" borderId="0" xfId="0" applyFont="1" applyFill="1"/>
    <xf numFmtId="0" fontId="3" fillId="2" borderId="0" xfId="0" applyFont="1" applyFill="1" applyAlignment="1">
      <alignment horizontal="center"/>
    </xf>
    <xf numFmtId="166" fontId="0" fillId="2" borderId="0" xfId="0" applyNumberFormat="1" applyFill="1"/>
    <xf numFmtId="164" fontId="0" fillId="2" borderId="0" xfId="2" applyFont="1" applyFill="1"/>
    <xf numFmtId="0" fontId="0" fillId="2" borderId="0" xfId="0" applyFill="1" applyAlignment="1">
      <alignment horizontal="center" vertical="center"/>
    </xf>
    <xf numFmtId="9" fontId="0" fillId="2" borderId="0" xfId="1" applyFont="1" applyFill="1"/>
    <xf numFmtId="166" fontId="2" fillId="2" borderId="0" xfId="0" applyNumberFormat="1" applyFont="1" applyFill="1" applyAlignment="1">
      <alignment horizontal="center" vertical="center" wrapText="1"/>
    </xf>
    <xf numFmtId="166" fontId="4" fillId="2" borderId="0" xfId="0" applyNumberFormat="1" applyFont="1" applyFill="1" applyAlignment="1">
      <alignment vertical="center"/>
    </xf>
    <xf numFmtId="0" fontId="5" fillId="2" borderId="0" xfId="0" applyFont="1" applyFill="1"/>
    <xf numFmtId="1" fontId="0" fillId="2" borderId="0" xfId="0" applyNumberFormat="1" applyFill="1"/>
    <xf numFmtId="165" fontId="0" fillId="2" borderId="0" xfId="1" applyNumberFormat="1" applyFont="1" applyFill="1" applyAlignment="1">
      <alignment horizontal="center" vertical="center"/>
    </xf>
    <xf numFmtId="164" fontId="6" fillId="2" borderId="0" xfId="2" applyFont="1" applyFill="1"/>
    <xf numFmtId="164" fontId="0" fillId="2" borderId="0" xfId="0" applyNumberFormat="1" applyFill="1"/>
    <xf numFmtId="165" fontId="0" fillId="2" borderId="0" xfId="1" applyNumberFormat="1" applyFont="1" applyFill="1"/>
    <xf numFmtId="164" fontId="0" fillId="2" borderId="0" xfId="0" applyNumberFormat="1" applyFill="1" applyAlignment="1">
      <alignment horizontal="center" vertical="center"/>
    </xf>
    <xf numFmtId="0" fontId="0" fillId="2" borderId="0" xfId="0" applyFill="1" applyAlignment="1">
      <alignment vertical="center"/>
    </xf>
    <xf numFmtId="0" fontId="0" fillId="2" borderId="0" xfId="0" applyFill="1" applyAlignment="1"/>
    <xf numFmtId="0" fontId="15" fillId="2" borderId="0" xfId="0" applyFont="1" applyFill="1" applyAlignment="1"/>
    <xf numFmtId="0" fontId="8" fillId="2" borderId="0" xfId="0" applyNumberFormat="1" applyFont="1" applyFill="1" applyBorder="1" applyAlignment="1">
      <alignment horizontal="center" vertical="center" wrapText="1"/>
    </xf>
    <xf numFmtId="9" fontId="0" fillId="2" borderId="0" xfId="1" applyFont="1" applyFill="1" applyAlignment="1">
      <alignment horizontal="center" vertical="center"/>
    </xf>
    <xf numFmtId="0" fontId="11" fillId="2" borderId="0" xfId="0" applyFont="1" applyFill="1" applyBorder="1" applyAlignment="1"/>
    <xf numFmtId="0" fontId="0" fillId="2" borderId="0" xfId="0" applyFill="1" applyBorder="1" applyAlignment="1"/>
    <xf numFmtId="167" fontId="8" fillId="2" borderId="0" xfId="1" applyNumberFormat="1" applyFont="1" applyFill="1" applyBorder="1" applyAlignment="1">
      <alignment horizontal="center" vertical="center"/>
    </xf>
    <xf numFmtId="0" fontId="3" fillId="2" borderId="0" xfId="0" applyFont="1" applyFill="1" applyBorder="1"/>
    <xf numFmtId="0" fontId="3" fillId="2" borderId="0" xfId="0" applyFont="1" applyFill="1" applyBorder="1" applyAlignment="1">
      <alignment horizontal="center"/>
    </xf>
    <xf numFmtId="0" fontId="0" fillId="2" borderId="0" xfId="0" applyFill="1" applyAlignment="1">
      <alignment horizontal="center"/>
    </xf>
    <xf numFmtId="0" fontId="0" fillId="2" borderId="0" xfId="0" applyFill="1" applyAlignment="1">
      <alignment horizontal="center"/>
    </xf>
    <xf numFmtId="0" fontId="0" fillId="0" borderId="0" xfId="0" applyBorder="1"/>
    <xf numFmtId="0" fontId="0" fillId="2" borderId="0" xfId="0" applyFill="1" applyBorder="1" applyAlignment="1">
      <alignment horizontal="center"/>
    </xf>
    <xf numFmtId="0" fontId="0" fillId="2" borderId="0" xfId="0" applyFill="1" applyAlignment="1">
      <alignment horizont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14" fillId="2" borderId="0" xfId="0" applyFont="1" applyFill="1" applyBorder="1" applyAlignment="1"/>
    <xf numFmtId="0" fontId="18"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8" fillId="2" borderId="0" xfId="0" applyNumberFormat="1" applyFont="1" applyFill="1" applyBorder="1" applyAlignment="1">
      <alignment horizontal="center" vertical="center" wrapText="1"/>
    </xf>
    <xf numFmtId="0" fontId="7" fillId="2" borderId="0" xfId="0" applyFont="1" applyFill="1" applyBorder="1" applyAlignment="1">
      <alignment vertical="center"/>
    </xf>
    <xf numFmtId="9" fontId="9" fillId="3" borderId="0" xfId="1" applyFont="1" applyFill="1" applyBorder="1" applyAlignment="1">
      <alignment horizontal="center" vertical="center"/>
    </xf>
    <xf numFmtId="0" fontId="9" fillId="2" borderId="0" xfId="0" applyFont="1" applyFill="1" applyBorder="1" applyAlignment="1">
      <alignment horizontal="center" vertical="center"/>
    </xf>
    <xf numFmtId="0" fontId="20" fillId="15" borderId="0" xfId="0" applyFont="1" applyFill="1" applyBorder="1" applyAlignment="1">
      <alignment horizontal="center" vertical="center" wrapText="1"/>
    </xf>
    <xf numFmtId="0" fontId="20" fillId="14" borderId="0" xfId="0" applyFont="1" applyFill="1" applyBorder="1" applyAlignment="1">
      <alignment horizontal="center" vertical="center" wrapText="1"/>
    </xf>
    <xf numFmtId="0" fontId="20" fillId="16" borderId="0" xfId="0" applyFont="1" applyFill="1" applyBorder="1" applyAlignment="1">
      <alignment horizontal="center" vertical="center" wrapText="1"/>
    </xf>
    <xf numFmtId="0" fontId="4" fillId="2" borderId="0" xfId="0" applyFont="1" applyFill="1" applyBorder="1" applyAlignment="1">
      <alignment vertical="center"/>
    </xf>
    <xf numFmtId="0" fontId="21" fillId="2" borderId="0" xfId="0" applyFont="1" applyFill="1"/>
    <xf numFmtId="0" fontId="22" fillId="2" borderId="0" xfId="0" applyFont="1" applyFill="1"/>
    <xf numFmtId="0" fontId="21" fillId="2" borderId="0" xfId="0" applyFont="1" applyFill="1" applyBorder="1"/>
    <xf numFmtId="0" fontId="23" fillId="3"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horizontal="center" vertical="center"/>
    </xf>
    <xf numFmtId="168" fontId="24" fillId="2" borderId="0" xfId="0" applyNumberFormat="1" applyFont="1" applyFill="1" applyBorder="1" applyAlignment="1">
      <alignment horizontal="center" vertical="center"/>
    </xf>
    <xf numFmtId="168" fontId="24" fillId="2" borderId="0" xfId="3" applyNumberFormat="1" applyFont="1" applyFill="1" applyBorder="1" applyAlignment="1">
      <alignment horizontal="center" vertical="center"/>
    </xf>
    <xf numFmtId="9" fontId="24" fillId="2" borderId="0" xfId="1" applyFont="1" applyFill="1" applyBorder="1" applyAlignment="1">
      <alignment horizontal="center" vertical="center"/>
    </xf>
    <xf numFmtId="0" fontId="23" fillId="13" borderId="0"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13" borderId="0" xfId="0" applyFont="1" applyFill="1" applyBorder="1" applyAlignment="1">
      <alignment horizontal="center" vertical="center"/>
    </xf>
    <xf numFmtId="168" fontId="24" fillId="13" borderId="0" xfId="0" applyNumberFormat="1" applyFont="1" applyFill="1" applyBorder="1" applyAlignment="1">
      <alignment horizontal="center" vertical="center"/>
    </xf>
    <xf numFmtId="168" fontId="24" fillId="13" borderId="0" xfId="2" applyNumberFormat="1" applyFont="1" applyFill="1" applyBorder="1" applyAlignment="1">
      <alignment horizontal="center" vertical="center"/>
    </xf>
    <xf numFmtId="9" fontId="24" fillId="13" borderId="0" xfId="1" applyFont="1" applyFill="1" applyBorder="1" applyAlignment="1">
      <alignment horizontal="center" vertical="center"/>
    </xf>
    <xf numFmtId="168" fontId="24" fillId="2" borderId="0" xfId="2" applyNumberFormat="1" applyFont="1" applyFill="1" applyBorder="1" applyAlignment="1">
      <alignment horizontal="center" vertical="center"/>
    </xf>
    <xf numFmtId="0" fontId="23" fillId="3" borderId="0" xfId="0" applyFont="1" applyFill="1" applyBorder="1" applyAlignment="1">
      <alignment horizontal="center" vertical="center"/>
    </xf>
    <xf numFmtId="168" fontId="23" fillId="3" borderId="0" xfId="0" applyNumberFormat="1" applyFont="1" applyFill="1" applyBorder="1" applyAlignment="1">
      <alignment horizontal="center" vertical="center"/>
    </xf>
    <xf numFmtId="9" fontId="23" fillId="3" borderId="0" xfId="1" applyFont="1" applyFill="1" applyBorder="1" applyAlignment="1">
      <alignment horizontal="center" vertical="center"/>
    </xf>
    <xf numFmtId="0" fontId="25" fillId="2" borderId="0" xfId="0" applyFont="1" applyFill="1" applyAlignment="1">
      <alignment horizontal="left"/>
    </xf>
    <xf numFmtId="9" fontId="26" fillId="2" borderId="0" xfId="1" applyFont="1" applyFill="1" applyBorder="1" applyAlignment="1">
      <alignment horizontal="center" vertical="center"/>
    </xf>
    <xf numFmtId="9" fontId="27" fillId="2" borderId="0" xfId="1" applyFont="1" applyFill="1" applyBorder="1" applyAlignment="1">
      <alignment horizontal="center" vertical="center"/>
    </xf>
    <xf numFmtId="9" fontId="26" fillId="13" borderId="0" xfId="1" applyFont="1" applyFill="1" applyBorder="1" applyAlignment="1">
      <alignment horizontal="center" vertical="center"/>
    </xf>
    <xf numFmtId="9" fontId="27" fillId="13" borderId="0" xfId="1" applyFont="1" applyFill="1" applyBorder="1" applyAlignment="1">
      <alignment horizontal="center" vertical="center"/>
    </xf>
    <xf numFmtId="166" fontId="0" fillId="2" borderId="0" xfId="0" applyNumberFormat="1" applyFill="1" applyBorder="1"/>
    <xf numFmtId="164" fontId="0" fillId="2" borderId="0" xfId="2" applyFont="1" applyFill="1" applyBorder="1"/>
    <xf numFmtId="0" fontId="23" fillId="2" borderId="0" xfId="0" applyFont="1" applyFill="1" applyBorder="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165" fontId="0" fillId="2" borderId="0" xfId="1" applyNumberFormat="1" applyFont="1" applyFill="1" applyBorder="1" applyAlignment="1">
      <alignment horizontal="center" vertical="center"/>
    </xf>
    <xf numFmtId="164" fontId="0" fillId="2" borderId="0" xfId="0" applyNumberFormat="1" applyFill="1" applyBorder="1" applyAlignment="1">
      <alignment horizontal="center" vertical="center"/>
    </xf>
    <xf numFmtId="0" fontId="0" fillId="2" borderId="0" xfId="0" applyFill="1" applyBorder="1" applyAlignment="1">
      <alignment horizontal="center" vertical="center"/>
    </xf>
    <xf numFmtId="166" fontId="9" fillId="2" borderId="0" xfId="0" applyNumberFormat="1" applyFont="1" applyFill="1" applyBorder="1" applyAlignment="1">
      <alignment horizontal="center" vertical="center" wrapText="1"/>
    </xf>
    <xf numFmtId="168" fontId="4" fillId="2" borderId="0" xfId="0" applyNumberFormat="1" applyFont="1" applyFill="1" applyBorder="1" applyAlignment="1">
      <alignment vertical="center"/>
    </xf>
    <xf numFmtId="0" fontId="23" fillId="3" borderId="0" xfId="0" applyFont="1" applyFill="1" applyBorder="1" applyAlignment="1">
      <alignment horizontal="center" vertical="center"/>
    </xf>
    <xf numFmtId="169" fontId="8" fillId="2" borderId="0" xfId="0" applyNumberFormat="1" applyFont="1" applyFill="1" applyBorder="1" applyAlignment="1">
      <alignment horizontal="center" vertical="center" wrapText="1"/>
    </xf>
    <xf numFmtId="166" fontId="4" fillId="0" borderId="0" xfId="0" applyNumberFormat="1" applyFont="1" applyFill="1" applyBorder="1" applyAlignment="1">
      <alignment vertical="center"/>
    </xf>
    <xf numFmtId="166" fontId="9" fillId="2" borderId="0" xfId="0" applyNumberFormat="1" applyFont="1" applyFill="1" applyBorder="1" applyAlignment="1">
      <alignment vertical="center"/>
    </xf>
    <xf numFmtId="0" fontId="23" fillId="3"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17" fillId="2" borderId="0" xfId="0" applyFont="1" applyFill="1" applyBorder="1" applyAlignment="1">
      <alignment horizontal="left"/>
    </xf>
    <xf numFmtId="9" fontId="24" fillId="3" borderId="0" xfId="1" applyFont="1" applyFill="1" applyBorder="1" applyAlignment="1">
      <alignment horizontal="center" vertical="center"/>
    </xf>
    <xf numFmtId="0" fontId="21" fillId="2" borderId="0" xfId="0" applyFont="1" applyFill="1" applyBorder="1" applyAlignment="1">
      <alignment horizontal="center" vertical="center"/>
    </xf>
    <xf numFmtId="0" fontId="23" fillId="2" borderId="0" xfId="0" applyFont="1" applyFill="1" applyBorder="1" applyAlignment="1">
      <alignment horizontal="center" vertical="center"/>
    </xf>
    <xf numFmtId="168" fontId="23" fillId="2" borderId="0" xfId="0" applyNumberFormat="1" applyFont="1" applyFill="1" applyBorder="1" applyAlignment="1">
      <alignment horizontal="center" vertical="center"/>
    </xf>
    <xf numFmtId="9" fontId="23" fillId="2" borderId="0" xfId="1" applyFont="1" applyFill="1" applyBorder="1" applyAlignment="1">
      <alignment horizontal="center" vertical="center"/>
    </xf>
    <xf numFmtId="166"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168" fontId="21" fillId="2" borderId="0" xfId="0" applyNumberFormat="1" applyFont="1" applyFill="1" applyBorder="1" applyAlignment="1">
      <alignment horizontal="center" vertical="center"/>
    </xf>
    <xf numFmtId="9" fontId="21" fillId="2" borderId="0" xfId="1" applyFont="1" applyFill="1" applyBorder="1" applyAlignment="1">
      <alignment horizontal="center" vertical="center"/>
    </xf>
    <xf numFmtId="0" fontId="31" fillId="2" borderId="0" xfId="0" applyFont="1" applyFill="1" applyAlignment="1">
      <alignment vertical="center"/>
    </xf>
    <xf numFmtId="0" fontId="32" fillId="13" borderId="0" xfId="0" applyFont="1" applyFill="1" applyBorder="1" applyAlignment="1">
      <alignment horizontal="center" vertical="center"/>
    </xf>
    <xf numFmtId="168" fontId="32" fillId="13" borderId="0" xfId="0" applyNumberFormat="1" applyFont="1" applyFill="1" applyBorder="1" applyAlignment="1">
      <alignment horizontal="center" vertical="center"/>
    </xf>
    <xf numFmtId="9" fontId="32" fillId="13" borderId="0" xfId="1" applyFont="1" applyFill="1" applyBorder="1" applyAlignment="1">
      <alignment horizontal="center" vertical="center"/>
    </xf>
    <xf numFmtId="0" fontId="32" fillId="13" borderId="0" xfId="1" applyNumberFormat="1" applyFont="1" applyFill="1" applyBorder="1" applyAlignment="1">
      <alignment horizontal="center" vertical="center"/>
    </xf>
    <xf numFmtId="0" fontId="32" fillId="7" borderId="0" xfId="0" applyFont="1" applyFill="1" applyBorder="1" applyAlignment="1">
      <alignment horizontal="center" vertical="center" wrapText="1"/>
    </xf>
    <xf numFmtId="168" fontId="32" fillId="7" borderId="0" xfId="0" applyNumberFormat="1" applyFont="1" applyFill="1" applyBorder="1" applyAlignment="1">
      <alignment horizontal="center" vertical="center" wrapText="1"/>
    </xf>
    <xf numFmtId="9" fontId="32" fillId="7" borderId="0" xfId="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0" xfId="0" applyFont="1" applyFill="1" applyBorder="1" applyAlignment="1">
      <alignment horizontal="center" vertical="center"/>
    </xf>
    <xf numFmtId="168" fontId="32" fillId="7" borderId="0" xfId="0" applyNumberFormat="1" applyFont="1" applyFill="1" applyBorder="1" applyAlignment="1">
      <alignment horizontal="center" vertical="center"/>
    </xf>
    <xf numFmtId="9" fontId="32" fillId="7" borderId="0" xfId="0" applyNumberFormat="1" applyFont="1" applyFill="1" applyBorder="1" applyAlignment="1">
      <alignment horizontal="center" vertical="center"/>
    </xf>
    <xf numFmtId="0" fontId="32" fillId="13" borderId="0" xfId="0" applyFont="1" applyFill="1" applyBorder="1" applyAlignment="1">
      <alignment horizontal="center" vertical="center" wrapText="1"/>
    </xf>
    <xf numFmtId="168" fontId="32" fillId="13" borderId="0" xfId="0" applyNumberFormat="1" applyFont="1" applyFill="1" applyBorder="1" applyAlignment="1">
      <alignment horizontal="center" vertical="center" wrapText="1"/>
    </xf>
    <xf numFmtId="9" fontId="32" fillId="13" borderId="0" xfId="1" applyFont="1" applyFill="1" applyBorder="1" applyAlignment="1">
      <alignment horizontal="center" vertical="center" wrapText="1"/>
    </xf>
    <xf numFmtId="0" fontId="32" fillId="13" borderId="0" xfId="1" applyNumberFormat="1" applyFont="1" applyFill="1" applyBorder="1" applyAlignment="1">
      <alignment horizontal="center" vertical="center" wrapText="1"/>
    </xf>
    <xf numFmtId="9" fontId="32" fillId="7" borderId="0" xfId="1" applyFont="1" applyFill="1" applyBorder="1" applyAlignment="1">
      <alignment horizontal="center" vertical="center"/>
    </xf>
    <xf numFmtId="0" fontId="32" fillId="7" borderId="0" xfId="0" quotePrefix="1" applyFont="1" applyFill="1" applyBorder="1" applyAlignment="1">
      <alignment horizontal="center" vertical="center" wrapText="1"/>
    </xf>
    <xf numFmtId="168" fontId="32" fillId="7" borderId="0" xfId="0" quotePrefix="1" applyNumberFormat="1" applyFont="1" applyFill="1" applyBorder="1" applyAlignment="1">
      <alignment horizontal="center" vertical="center" wrapText="1"/>
    </xf>
    <xf numFmtId="9" fontId="32" fillId="7" borderId="0" xfId="1" quotePrefix="1" applyFont="1" applyFill="1" applyBorder="1" applyAlignment="1">
      <alignment horizontal="center" vertical="center" wrapText="1"/>
    </xf>
    <xf numFmtId="0" fontId="33" fillId="3" borderId="0" xfId="0" applyFont="1" applyFill="1" applyBorder="1" applyAlignment="1">
      <alignment horizontal="center" vertical="center"/>
    </xf>
    <xf numFmtId="168" fontId="33" fillId="3" borderId="0" xfId="0" applyNumberFormat="1" applyFont="1" applyFill="1" applyBorder="1" applyAlignment="1">
      <alignment horizontal="center" vertical="center"/>
    </xf>
    <xf numFmtId="9" fontId="33" fillId="3" borderId="0" xfId="1" applyFont="1" applyFill="1" applyBorder="1" applyAlignment="1">
      <alignment horizontal="center" vertical="center"/>
    </xf>
    <xf numFmtId="0" fontId="33" fillId="7" borderId="0"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4" fillId="9" borderId="0" xfId="0" applyFont="1" applyFill="1" applyBorder="1" applyAlignment="1">
      <alignment horizontal="center" vertical="center" wrapText="1"/>
    </xf>
    <xf numFmtId="44" fontId="35" fillId="7" borderId="0" xfId="4" applyFont="1" applyFill="1" applyBorder="1" applyAlignment="1">
      <alignment horizontal="center" vertical="center" wrapText="1"/>
    </xf>
    <xf numFmtId="0" fontId="35" fillId="3" borderId="0" xfId="0" applyFont="1" applyFill="1" applyBorder="1" applyAlignment="1">
      <alignment horizontal="center" vertical="center"/>
    </xf>
    <xf numFmtId="0" fontId="35" fillId="5" borderId="0" xfId="0" applyFont="1" applyFill="1" applyBorder="1" applyAlignment="1">
      <alignment horizontal="center" vertical="center" wrapText="1"/>
    </xf>
    <xf numFmtId="43" fontId="33" fillId="3" borderId="0" xfId="5" applyFont="1" applyFill="1" applyBorder="1" applyAlignment="1">
      <alignment horizontal="center" vertical="center"/>
    </xf>
    <xf numFmtId="0" fontId="0" fillId="2" borderId="0" xfId="0" applyFill="1" applyBorder="1" applyAlignment="1">
      <alignment vertical="center"/>
    </xf>
    <xf numFmtId="0" fontId="37" fillId="13" borderId="2"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13" borderId="9" xfId="0" applyFont="1" applyFill="1" applyBorder="1" applyAlignment="1">
      <alignment horizontal="center" vertical="center" wrapText="1"/>
    </xf>
    <xf numFmtId="170" fontId="37" fillId="12" borderId="5" xfId="0" applyNumberFormat="1" applyFont="1" applyFill="1" applyBorder="1" applyAlignment="1">
      <alignment horizontal="center" vertical="center"/>
    </xf>
    <xf numFmtId="170" fontId="19" fillId="13" borderId="10" xfId="0" applyNumberFormat="1" applyFont="1" applyFill="1" applyBorder="1" applyAlignment="1">
      <alignment horizontal="center" vertical="center"/>
    </xf>
    <xf numFmtId="170" fontId="19" fillId="13" borderId="11" xfId="0" applyNumberFormat="1" applyFont="1" applyFill="1" applyBorder="1" applyAlignment="1">
      <alignment horizontal="center" vertical="center"/>
    </xf>
    <xf numFmtId="170" fontId="19" fillId="7" borderId="3" xfId="0" applyNumberFormat="1" applyFont="1" applyFill="1" applyBorder="1" applyAlignment="1">
      <alignment horizontal="center" vertical="center"/>
    </xf>
    <xf numFmtId="170" fontId="19" fillId="7" borderId="4" xfId="0" applyNumberFormat="1" applyFont="1" applyFill="1" applyBorder="1" applyAlignment="1">
      <alignment horizontal="center" vertical="center"/>
    </xf>
    <xf numFmtId="170" fontId="19" fillId="13" borderId="3" xfId="0" applyNumberFormat="1" applyFont="1" applyFill="1" applyBorder="1" applyAlignment="1">
      <alignment horizontal="center" vertical="center"/>
    </xf>
    <xf numFmtId="170" fontId="19" fillId="13" borderId="4" xfId="0" applyNumberFormat="1" applyFont="1" applyFill="1" applyBorder="1" applyAlignment="1">
      <alignment horizontal="center" vertical="center"/>
    </xf>
    <xf numFmtId="170" fontId="19" fillId="7" borderId="7" xfId="0" applyNumberFormat="1" applyFont="1" applyFill="1" applyBorder="1" applyAlignment="1">
      <alignment horizontal="center" vertical="center"/>
    </xf>
    <xf numFmtId="170" fontId="19" fillId="7" borderId="8" xfId="0" applyNumberFormat="1" applyFont="1" applyFill="1" applyBorder="1" applyAlignment="1">
      <alignment horizontal="center" vertical="center"/>
    </xf>
    <xf numFmtId="0" fontId="32" fillId="13" borderId="0" xfId="0" applyFont="1" applyFill="1" applyBorder="1" applyAlignment="1">
      <alignment horizontal="center" vertical="center" wrapText="1"/>
    </xf>
    <xf numFmtId="0" fontId="32" fillId="7" borderId="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23" fillId="3" borderId="0" xfId="0" applyFont="1" applyFill="1" applyAlignment="1">
      <alignment horizontal="center" vertical="center"/>
    </xf>
    <xf numFmtId="0" fontId="23" fillId="3" borderId="0" xfId="0" applyFont="1" applyFill="1" applyAlignment="1">
      <alignment horizontal="center" vertical="center" wrapText="1"/>
    </xf>
    <xf numFmtId="0" fontId="20" fillId="17" borderId="0" xfId="0" applyFont="1" applyFill="1" applyAlignment="1">
      <alignment horizontal="center" vertical="center" wrapText="1"/>
    </xf>
    <xf numFmtId="0" fontId="20" fillId="8" borderId="0" xfId="0" applyFont="1" applyFill="1" applyAlignment="1">
      <alignment horizontal="center" vertical="center" wrapText="1"/>
    </xf>
    <xf numFmtId="0" fontId="20" fillId="6" borderId="0" xfId="0" applyFont="1" applyFill="1" applyAlignment="1">
      <alignment horizontal="center" vertical="center" wrapText="1"/>
    </xf>
    <xf numFmtId="0" fontId="20" fillId="18" borderId="0" xfId="0" applyFont="1" applyFill="1" applyAlignment="1">
      <alignment horizontal="center" vertical="center" wrapText="1"/>
    </xf>
    <xf numFmtId="0" fontId="20" fillId="10" borderId="0" xfId="0" applyFont="1" applyFill="1" applyAlignment="1">
      <alignment horizontal="center" vertical="center" wrapText="1"/>
    </xf>
    <xf numFmtId="0" fontId="20" fillId="9" borderId="0" xfId="0" applyFont="1" applyFill="1" applyAlignment="1">
      <alignment horizontal="center" vertical="center" wrapText="1"/>
    </xf>
    <xf numFmtId="0" fontId="20" fillId="11" borderId="0" xfId="0" applyFont="1" applyFill="1" applyAlignment="1">
      <alignment horizontal="center" vertical="center" wrapText="1"/>
    </xf>
    <xf numFmtId="0" fontId="20" fillId="4" borderId="0" xfId="0" applyFont="1" applyFill="1" applyAlignment="1">
      <alignment horizontal="center" vertical="center" wrapText="1"/>
    </xf>
    <xf numFmtId="0" fontId="23" fillId="2" borderId="0" xfId="0" applyFont="1" applyFill="1" applyAlignment="1">
      <alignment horizontal="center" vertical="center" wrapText="1"/>
    </xf>
    <xf numFmtId="0" fontId="23" fillId="13" borderId="0" xfId="0" applyFont="1" applyFill="1" applyAlignment="1">
      <alignment horizontal="center" vertical="center" wrapText="1"/>
    </xf>
    <xf numFmtId="0" fontId="24" fillId="2" borderId="0" xfId="0" applyFont="1" applyFill="1" applyAlignment="1">
      <alignment horizontal="center" vertical="center" wrapText="1"/>
    </xf>
    <xf numFmtId="0" fontId="24" fillId="13" borderId="0" xfId="0" applyFont="1" applyFill="1" applyAlignment="1">
      <alignment horizontal="center" vertical="center" wrapText="1"/>
    </xf>
    <xf numFmtId="169" fontId="24" fillId="2" borderId="0" xfId="0" applyNumberFormat="1" applyFont="1" applyFill="1" applyBorder="1" applyAlignment="1">
      <alignment vertical="center" wrapText="1"/>
    </xf>
    <xf numFmtId="0" fontId="25" fillId="2" borderId="0" xfId="0" applyFont="1" applyFill="1" applyAlignment="1">
      <alignment horizontal="left" vertical="center"/>
    </xf>
    <xf numFmtId="0" fontId="32" fillId="13" borderId="0" xfId="0" applyFont="1" applyFill="1" applyBorder="1" applyAlignment="1">
      <alignment horizontal="center" vertical="center" wrapText="1"/>
    </xf>
    <xf numFmtId="0" fontId="0" fillId="0" borderId="0" xfId="0" applyFill="1" applyBorder="1"/>
    <xf numFmtId="0" fontId="5" fillId="0" borderId="5" xfId="0" applyFont="1" applyBorder="1"/>
    <xf numFmtId="0" fontId="19" fillId="2" borderId="0" xfId="0" applyFont="1" applyFill="1" applyBorder="1" applyAlignment="1">
      <alignment horizontal="left" vertical="center" indent="1"/>
    </xf>
    <xf numFmtId="0" fontId="19" fillId="2" borderId="0" xfId="0" applyFont="1" applyFill="1" applyBorder="1" applyAlignment="1">
      <alignment horizontal="left" indent="1"/>
    </xf>
    <xf numFmtId="0" fontId="9" fillId="3" borderId="0" xfId="0" applyFont="1" applyFill="1" applyAlignment="1">
      <alignment horizontal="center" vertical="center" wrapText="1"/>
    </xf>
    <xf numFmtId="0" fontId="0" fillId="13" borderId="0" xfId="0" applyFill="1"/>
    <xf numFmtId="0" fontId="0" fillId="13" borderId="0" xfId="0" applyFill="1" applyAlignment="1">
      <alignment horizontal="center" vertical="center"/>
    </xf>
    <xf numFmtId="9" fontId="0" fillId="13" borderId="0" xfId="1" applyFont="1" applyFill="1" applyAlignment="1">
      <alignment horizontal="center"/>
    </xf>
    <xf numFmtId="9" fontId="0" fillId="2" borderId="0" xfId="1" applyFont="1" applyFill="1" applyAlignment="1">
      <alignment horizontal="center"/>
    </xf>
    <xf numFmtId="0" fontId="35" fillId="7" borderId="0" xfId="4" applyNumberFormat="1" applyFont="1" applyFill="1" applyBorder="1" applyAlignment="1">
      <alignment horizontal="center" vertical="center" wrapText="1"/>
    </xf>
    <xf numFmtId="0" fontId="28" fillId="2" borderId="0" xfId="0" applyFont="1" applyFill="1"/>
    <xf numFmtId="43" fontId="28" fillId="2" borderId="0" xfId="5" applyFont="1" applyFill="1"/>
    <xf numFmtId="43" fontId="0" fillId="2" borderId="0" xfId="5" applyFont="1" applyFill="1"/>
    <xf numFmtId="0" fontId="38" fillId="3" borderId="0" xfId="0" applyFont="1" applyFill="1" applyAlignment="1">
      <alignment horizontal="center" vertical="center" wrapText="1"/>
    </xf>
    <xf numFmtId="0" fontId="38" fillId="3" borderId="0" xfId="0" applyFont="1" applyFill="1" applyAlignment="1">
      <alignment horizontal="center" vertical="center" wrapText="1"/>
    </xf>
    <xf numFmtId="0" fontId="39" fillId="13" borderId="0" xfId="0" applyFont="1" applyFill="1" applyAlignment="1">
      <alignment horizontal="center" vertical="center" wrapText="1"/>
    </xf>
    <xf numFmtId="0" fontId="40" fillId="13" borderId="0" xfId="0" applyFont="1" applyFill="1" applyAlignment="1">
      <alignment horizontal="center" vertical="center" wrapText="1"/>
    </xf>
    <xf numFmtId="0" fontId="40" fillId="13" borderId="0" xfId="0" applyFont="1" applyFill="1" applyAlignment="1">
      <alignment horizontal="center" vertical="center" wrapText="1"/>
    </xf>
    <xf numFmtId="0" fontId="39" fillId="2" borderId="0" xfId="0" applyFont="1" applyFill="1" applyAlignment="1">
      <alignment horizontal="center" vertical="center" wrapText="1"/>
    </xf>
    <xf numFmtId="0" fontId="40" fillId="2" borderId="0" xfId="0" applyFont="1" applyFill="1" applyAlignment="1">
      <alignment horizontal="center" vertical="center" wrapText="1"/>
    </xf>
    <xf numFmtId="0" fontId="40" fillId="2" borderId="0" xfId="0" applyFont="1" applyFill="1" applyAlignment="1">
      <alignment horizontal="center" vertical="center" wrapText="1"/>
    </xf>
    <xf numFmtId="0" fontId="42" fillId="2" borderId="0" xfId="0" applyFont="1" applyFill="1" applyAlignment="1">
      <alignment horizontal="center" vertical="center" wrapText="1"/>
    </xf>
    <xf numFmtId="0" fontId="42" fillId="13" borderId="0" xfId="0" applyFont="1" applyFill="1" applyAlignment="1">
      <alignment horizontal="center" vertical="center" wrapText="1"/>
    </xf>
    <xf numFmtId="0" fontId="20" fillId="6" borderId="0" xfId="0" applyFont="1" applyFill="1" applyAlignment="1">
      <alignment horizontal="center" vertical="top" wrapText="1"/>
    </xf>
    <xf numFmtId="0" fontId="41" fillId="2" borderId="0" xfId="0" applyFont="1" applyFill="1" applyAlignment="1">
      <alignment horizontal="center" vertical="center" wrapText="1"/>
    </xf>
    <xf numFmtId="0" fontId="20" fillId="18" borderId="0" xfId="0" applyFont="1" applyFill="1" applyAlignment="1">
      <alignment horizontal="center" vertical="top" wrapText="1"/>
    </xf>
    <xf numFmtId="0" fontId="41" fillId="13" borderId="0" xfId="0" applyFont="1" applyFill="1" applyAlignment="1">
      <alignment horizontal="center" vertical="center" wrapText="1"/>
    </xf>
    <xf numFmtId="0" fontId="45" fillId="8" borderId="0" xfId="0" applyFont="1" applyFill="1" applyAlignment="1">
      <alignment vertical="center" wrapText="1"/>
    </xf>
    <xf numFmtId="0" fontId="40" fillId="13" borderId="0" xfId="0" quotePrefix="1" applyFont="1" applyFill="1" applyAlignment="1">
      <alignment horizontal="center" vertical="center" wrapText="1"/>
    </xf>
    <xf numFmtId="165" fontId="40" fillId="13" borderId="0" xfId="1" applyNumberFormat="1" applyFont="1" applyFill="1" applyBorder="1" applyAlignment="1">
      <alignment horizontal="center" vertical="center" wrapText="1"/>
    </xf>
    <xf numFmtId="165" fontId="40" fillId="2" borderId="0" xfId="1" applyNumberFormat="1" applyFont="1" applyFill="1" applyBorder="1" applyAlignment="1">
      <alignment horizontal="center" vertical="center" wrapText="1"/>
    </xf>
    <xf numFmtId="172" fontId="42" fillId="2" borderId="0" xfId="5" applyNumberFormat="1" applyFont="1" applyFill="1" applyBorder="1" applyAlignment="1">
      <alignment horizontal="center" vertical="center" wrapText="1"/>
    </xf>
    <xf numFmtId="0" fontId="42" fillId="2" borderId="0" xfId="0" quotePrefix="1" applyFont="1" applyFill="1" applyAlignment="1">
      <alignment horizontal="center" vertical="center" wrapText="1"/>
    </xf>
    <xf numFmtId="0" fontId="40" fillId="13" borderId="0" xfId="0" applyFont="1" applyFill="1" applyAlignment="1">
      <alignment vertical="center"/>
    </xf>
    <xf numFmtId="0" fontId="40" fillId="2" borderId="0" xfId="0" applyFont="1" applyFill="1" applyAlignment="1">
      <alignment vertical="center"/>
    </xf>
    <xf numFmtId="0" fontId="42" fillId="2" borderId="0" xfId="0" applyFont="1" applyFill="1" applyAlignment="1">
      <alignment vertical="center"/>
    </xf>
    <xf numFmtId="0" fontId="42" fillId="13" borderId="0" xfId="0" applyFont="1" applyFill="1" applyAlignment="1">
      <alignment vertical="center"/>
    </xf>
    <xf numFmtId="0" fontId="45" fillId="10" borderId="0" xfId="0" applyFont="1" applyFill="1" applyAlignment="1">
      <alignment horizontal="center" vertical="center" wrapText="1"/>
    </xf>
    <xf numFmtId="0" fontId="41" fillId="2" borderId="0" xfId="0" applyFont="1" applyFill="1" applyAlignment="1">
      <alignment horizontal="center" vertical="center"/>
    </xf>
    <xf numFmtId="0" fontId="40" fillId="2" borderId="0" xfId="0" applyFont="1" applyFill="1"/>
    <xf numFmtId="9" fontId="49" fillId="2" borderId="0" xfId="1" applyFont="1" applyFill="1" applyBorder="1" applyAlignment="1">
      <alignment horizontal="center" vertical="center"/>
    </xf>
    <xf numFmtId="9" fontId="49" fillId="13" borderId="0" xfId="1" applyFont="1" applyFill="1" applyBorder="1" applyAlignment="1">
      <alignment horizontal="center" vertical="center"/>
    </xf>
    <xf numFmtId="0" fontId="38" fillId="2" borderId="0" xfId="0" applyFont="1" applyFill="1" applyAlignment="1">
      <alignment vertical="center" wrapText="1"/>
    </xf>
    <xf numFmtId="0" fontId="40" fillId="13" borderId="0" xfId="0" applyFont="1" applyFill="1" applyAlignment="1">
      <alignment horizontal="center" vertical="center" wrapText="1"/>
    </xf>
    <xf numFmtId="0" fontId="42" fillId="13" borderId="0" xfId="0" applyFont="1" applyFill="1" applyAlignment="1">
      <alignment horizontal="center" vertical="center" wrapText="1"/>
    </xf>
    <xf numFmtId="0" fontId="40" fillId="2" borderId="0" xfId="0" applyFont="1" applyFill="1" applyAlignment="1">
      <alignment horizontal="center" vertical="center" wrapText="1"/>
    </xf>
    <xf numFmtId="0" fontId="42" fillId="2" borderId="0" xfId="0" applyFont="1" applyFill="1" applyAlignment="1">
      <alignment horizontal="center" vertical="center" wrapText="1"/>
    </xf>
    <xf numFmtId="0" fontId="45" fillId="6" borderId="0" xfId="0" applyFont="1" applyFill="1" applyAlignment="1">
      <alignment horizontal="center" vertical="top" wrapText="1"/>
    </xf>
    <xf numFmtId="0" fontId="40" fillId="13" borderId="0" xfId="0" applyFont="1" applyFill="1" applyAlignment="1">
      <alignment horizontal="left" vertical="center" wrapText="1"/>
    </xf>
    <xf numFmtId="0" fontId="40" fillId="13" borderId="0" xfId="0" applyFont="1" applyFill="1" applyAlignment="1">
      <alignment horizontal="center" vertical="center" wrapText="1"/>
    </xf>
    <xf numFmtId="0" fontId="42" fillId="13" borderId="0" xfId="0" applyFont="1" applyFill="1" applyAlignment="1">
      <alignment horizontal="center" vertical="center" wrapText="1"/>
    </xf>
    <xf numFmtId="0" fontId="44" fillId="13" borderId="0" xfId="6" applyFont="1" applyFill="1" applyBorder="1" applyAlignment="1">
      <alignment horizontal="center" vertical="center" wrapText="1"/>
    </xf>
    <xf numFmtId="0" fontId="44" fillId="2" borderId="0" xfId="6" applyFont="1" applyFill="1" applyBorder="1" applyAlignment="1">
      <alignment horizontal="center" vertical="center" wrapText="1"/>
    </xf>
    <xf numFmtId="0" fontId="41" fillId="13" borderId="0" xfId="0" applyFont="1" applyFill="1" applyAlignment="1">
      <alignment horizontal="left" vertical="center" wrapText="1"/>
    </xf>
    <xf numFmtId="0" fontId="41" fillId="2" borderId="0" xfId="0" applyFont="1" applyFill="1" applyAlignment="1">
      <alignment horizontal="left" vertical="center" wrapText="1"/>
    </xf>
    <xf numFmtId="0" fontId="40" fillId="2" borderId="0" xfId="0" quotePrefix="1" applyFont="1" applyFill="1" applyAlignment="1">
      <alignment horizontal="center" vertical="center" wrapText="1"/>
    </xf>
    <xf numFmtId="0" fontId="42" fillId="2" borderId="0" xfId="0" applyFont="1" applyFill="1" applyAlignment="1">
      <alignment horizontal="center" vertical="center" wrapText="1"/>
    </xf>
    <xf numFmtId="0" fontId="20" fillId="4" borderId="0" xfId="0" applyFont="1" applyFill="1" applyAlignment="1">
      <alignment horizontal="center" vertical="center" wrapText="1"/>
    </xf>
    <xf numFmtId="0" fontId="20" fillId="9" borderId="0" xfId="0" applyFont="1" applyFill="1" applyAlignment="1">
      <alignment horizontal="center" vertical="center" wrapText="1"/>
    </xf>
    <xf numFmtId="0" fontId="40" fillId="2" borderId="0" xfId="0" applyFont="1" applyFill="1" applyAlignment="1">
      <alignment horizontal="left" vertical="center" wrapText="1"/>
    </xf>
    <xf numFmtId="0" fontId="40" fillId="2" borderId="0" xfId="0" applyFont="1" applyFill="1" applyAlignment="1">
      <alignment horizontal="center" vertical="center" wrapText="1"/>
    </xf>
    <xf numFmtId="0" fontId="42" fillId="2" borderId="0" xfId="0" quotePrefix="1" applyFont="1" applyFill="1" applyAlignment="1">
      <alignment horizontal="center" vertical="center" wrapText="1"/>
    </xf>
    <xf numFmtId="0" fontId="20" fillId="11" borderId="0" xfId="0" applyFont="1" applyFill="1" applyAlignment="1">
      <alignment horizontal="center" vertical="center" wrapText="1"/>
    </xf>
    <xf numFmtId="0" fontId="40" fillId="13" borderId="0" xfId="0" quotePrefix="1" applyFont="1" applyFill="1" applyAlignment="1">
      <alignment horizontal="center" vertical="center" wrapText="1"/>
    </xf>
    <xf numFmtId="0" fontId="42" fillId="13" borderId="0" xfId="0" quotePrefix="1" applyFont="1" applyFill="1" applyAlignment="1">
      <alignment horizontal="center" vertical="center" wrapText="1"/>
    </xf>
    <xf numFmtId="0" fontId="20" fillId="8" borderId="0" xfId="0" applyFont="1" applyFill="1" applyAlignment="1">
      <alignment horizontal="center" vertical="center" wrapText="1"/>
    </xf>
    <xf numFmtId="0" fontId="38" fillId="3" borderId="0" xfId="0" applyFont="1" applyFill="1" applyAlignment="1">
      <alignment horizontal="center" vertical="center" wrapText="1"/>
    </xf>
    <xf numFmtId="0" fontId="20" fillId="17" borderId="0" xfId="0" applyFont="1" applyFill="1" applyAlignment="1">
      <alignment horizontal="center" vertical="center" wrapText="1"/>
    </xf>
    <xf numFmtId="0" fontId="23" fillId="3" borderId="0" xfId="0" applyFont="1" applyFill="1" applyBorder="1" applyAlignment="1">
      <alignment horizontal="center" vertical="center"/>
    </xf>
    <xf numFmtId="0" fontId="3" fillId="2" borderId="0" xfId="0" applyFont="1" applyFill="1" applyAlignment="1">
      <alignment horizontal="center" vertical="center"/>
    </xf>
    <xf numFmtId="171" fontId="24" fillId="2" borderId="0" xfId="0" applyNumberFormat="1"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169" fontId="24" fillId="13" borderId="0" xfId="0" applyNumberFormat="1" applyFont="1" applyFill="1" applyBorder="1" applyAlignment="1">
      <alignment horizontal="center" vertical="center" wrapText="1"/>
    </xf>
    <xf numFmtId="0" fontId="28" fillId="13" borderId="0" xfId="0" applyFont="1" applyFill="1" applyAlignment="1">
      <alignment horizontal="center" vertical="center"/>
    </xf>
    <xf numFmtId="0" fontId="23" fillId="3" borderId="0" xfId="0" applyFont="1" applyFill="1" applyAlignment="1">
      <alignment horizontal="center" vertical="center"/>
    </xf>
    <xf numFmtId="171" fontId="24" fillId="13" borderId="0" xfId="0" applyNumberFormat="1" applyFont="1" applyFill="1" applyBorder="1" applyAlignment="1">
      <alignment horizontal="center" vertical="center" wrapText="1"/>
    </xf>
    <xf numFmtId="0" fontId="45" fillId="4" borderId="0" xfId="0" applyFont="1" applyFill="1" applyAlignment="1">
      <alignment horizontal="center" vertical="center" wrapText="1"/>
    </xf>
    <xf numFmtId="0" fontId="40" fillId="13" borderId="0" xfId="0" applyFont="1" applyFill="1" applyAlignment="1">
      <alignment horizontal="center" vertical="center"/>
    </xf>
    <xf numFmtId="0" fontId="0" fillId="13" borderId="0" xfId="0" applyFill="1"/>
    <xf numFmtId="0" fontId="40" fillId="2" borderId="0" xfId="0" applyFont="1" applyFill="1" applyAlignment="1">
      <alignment horizontal="center" vertical="center"/>
    </xf>
    <xf numFmtId="0" fontId="40" fillId="2" borderId="0" xfId="0" applyFont="1" applyFill="1"/>
    <xf numFmtId="0" fontId="45" fillId="11" borderId="0" xfId="0" applyFont="1" applyFill="1" applyAlignment="1">
      <alignment horizontal="center" vertical="center" wrapText="1"/>
    </xf>
    <xf numFmtId="0" fontId="45" fillId="14" borderId="0" xfId="0" applyFont="1" applyFill="1" applyAlignment="1">
      <alignment horizontal="center" vertical="center" wrapText="1"/>
    </xf>
    <xf numFmtId="0" fontId="45" fillId="15" borderId="0" xfId="0" applyFont="1" applyFill="1" applyAlignment="1">
      <alignment horizontal="center" vertical="center" wrapText="1"/>
    </xf>
    <xf numFmtId="0" fontId="45" fillId="8" borderId="0" xfId="0" applyFont="1" applyFill="1" applyAlignment="1">
      <alignment horizontal="center" vertical="center" wrapText="1"/>
    </xf>
    <xf numFmtId="0" fontId="45" fillId="17" borderId="0" xfId="0" applyFont="1" applyFill="1" applyAlignment="1">
      <alignment horizontal="center" vertical="center" wrapText="1"/>
    </xf>
    <xf numFmtId="0" fontId="0" fillId="2" borderId="0" xfId="0" applyFill="1"/>
    <xf numFmtId="0" fontId="20" fillId="15" borderId="0" xfId="0" applyFont="1" applyFill="1" applyAlignment="1">
      <alignment horizontal="center" vertical="center" wrapText="1"/>
    </xf>
    <xf numFmtId="0" fontId="20" fillId="10" borderId="0" xfId="0" applyFont="1" applyFill="1" applyAlignment="1">
      <alignment horizontal="center" vertical="center" wrapText="1"/>
    </xf>
    <xf numFmtId="0" fontId="42" fillId="13" borderId="0" xfId="0" applyFont="1" applyFill="1" applyAlignment="1">
      <alignment horizontal="left" vertical="center" wrapText="1"/>
    </xf>
    <xf numFmtId="0" fontId="42" fillId="2" borderId="0" xfId="0" applyFont="1" applyFill="1" applyAlignment="1">
      <alignment horizontal="left" vertical="center" wrapText="1"/>
    </xf>
    <xf numFmtId="0" fontId="46" fillId="13" borderId="0" xfId="0" applyFont="1" applyFill="1" applyAlignment="1">
      <alignment horizontal="center" vertical="center" wrapText="1" readingOrder="1"/>
    </xf>
    <xf numFmtId="0" fontId="47" fillId="13" borderId="0" xfId="0" applyFont="1" applyFill="1" applyAlignment="1">
      <alignment horizontal="center" vertical="center" readingOrder="1"/>
    </xf>
    <xf numFmtId="0" fontId="20" fillId="4" borderId="0" xfId="0" applyFont="1" applyFill="1" applyBorder="1" applyAlignment="1">
      <alignment horizontal="center" vertical="center" wrapText="1"/>
    </xf>
    <xf numFmtId="0" fontId="45" fillId="9" borderId="0" xfId="0" applyFont="1" applyFill="1" applyAlignment="1">
      <alignment horizontal="center" vertical="center" wrapText="1"/>
    </xf>
    <xf numFmtId="0" fontId="42" fillId="2" borderId="0" xfId="0" applyFont="1" applyFill="1" applyAlignment="1">
      <alignment horizontal="center" vertical="center"/>
    </xf>
    <xf numFmtId="0" fontId="42" fillId="13" borderId="0" xfId="0" applyFont="1" applyFill="1" applyAlignment="1">
      <alignment horizontal="center" vertical="center"/>
    </xf>
    <xf numFmtId="0" fontId="45" fillId="16" borderId="0" xfId="0" applyFont="1" applyFill="1" applyAlignment="1">
      <alignment horizontal="center" vertical="center" wrapText="1"/>
    </xf>
    <xf numFmtId="171" fontId="32" fillId="13"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vertical="center" wrapText="1"/>
    </xf>
    <xf numFmtId="0" fontId="32" fillId="13" borderId="0" xfId="0" applyFont="1" applyFill="1" applyBorder="1" applyAlignment="1">
      <alignment horizontal="center" vertical="center" wrapText="1"/>
    </xf>
    <xf numFmtId="169" fontId="24" fillId="2" borderId="0" xfId="0" applyNumberFormat="1" applyFont="1" applyFill="1" applyBorder="1" applyAlignment="1">
      <alignment horizontal="center" vertical="center" wrapText="1"/>
    </xf>
    <xf numFmtId="169" fontId="32" fillId="2" borderId="0" xfId="0" applyNumberFormat="1" applyFont="1" applyFill="1" applyBorder="1" applyAlignment="1">
      <alignment horizontal="center" vertical="center" wrapText="1"/>
    </xf>
    <xf numFmtId="169" fontId="32" fillId="2" borderId="0" xfId="1" applyNumberFormat="1" applyFont="1" applyFill="1" applyBorder="1" applyAlignment="1">
      <alignment horizontal="center" vertical="center" wrapText="1"/>
    </xf>
    <xf numFmtId="10" fontId="32"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0" fontId="36" fillId="13" borderId="0" xfId="0" applyFont="1" applyFill="1" applyBorder="1" applyAlignment="1">
      <alignment horizontal="center" vertical="center"/>
    </xf>
    <xf numFmtId="0" fontId="36" fillId="2" borderId="0" xfId="0" applyFont="1" applyFill="1" applyBorder="1" applyAlignment="1">
      <alignment horizontal="center" vertical="center"/>
    </xf>
    <xf numFmtId="0" fontId="33" fillId="3" borderId="0" xfId="0" applyFont="1" applyFill="1" applyBorder="1" applyAlignment="1">
      <alignment horizontal="center" vertical="center"/>
    </xf>
    <xf numFmtId="0" fontId="17" fillId="2" borderId="0" xfId="0" applyFont="1" applyFill="1" applyBorder="1" applyAlignment="1">
      <alignment horizontal="left"/>
    </xf>
    <xf numFmtId="0" fontId="35" fillId="13" borderId="0" xfId="0" applyFont="1" applyFill="1" applyBorder="1" applyAlignment="1">
      <alignment horizontal="center" vertical="center" wrapText="1"/>
    </xf>
  </cellXfs>
  <cellStyles count="7">
    <cellStyle name="Lien hypertexte" xfId="6" builtinId="8"/>
    <cellStyle name="Milliers" xfId="5" builtinId="3"/>
    <cellStyle name="Milliers 2" xfId="2" xr:uid="{25E54304-72E1-4EE7-8E5A-ADE01196D701}"/>
    <cellStyle name="Milliers 2 2" xfId="3" xr:uid="{E19C530B-B2F8-4934-BCF2-7DEA295A7B30}"/>
    <cellStyle name="Monétaire" xfId="4" builtinId="4"/>
    <cellStyle name="Normal" xfId="0" builtinId="0"/>
    <cellStyle name="Pourcentage" xfId="1" builtinId="5"/>
  </cellStyles>
  <dxfs count="0"/>
  <tableStyles count="0" defaultTableStyle="TableStyleMedium2" defaultPivotStyle="PivotStyleLight16"/>
  <colors>
    <mruColors>
      <color rgb="FF9900CC"/>
      <color rgb="FF990099"/>
      <color rgb="FFFFCCFF"/>
      <color rgb="FFE67AE6"/>
      <color rgb="FF33CC33"/>
      <color rgb="FFB4F991"/>
      <color rgb="FF469067"/>
      <color rgb="FFBEE3A7"/>
      <color rgb="FF6600CC"/>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33450896418522"/>
          <c:y val="0.22051009233965818"/>
          <c:w val="0.34425579458958977"/>
          <c:h val="0.61781296329821844"/>
        </c:manualLayout>
      </c:layout>
      <c:doughnutChart>
        <c:varyColors val="1"/>
        <c:ser>
          <c:idx val="1"/>
          <c:order val="1"/>
          <c:tx>
            <c:strRef>
              <c:f>'Allocation SB 2019'!$H$15</c:f>
              <c:strCache>
                <c:ptCount val="1"/>
                <c:pt idx="0">
                  <c:v>Amount</c:v>
                </c:pt>
              </c:strCache>
            </c:strRef>
          </c:tx>
          <c:explosion val="2"/>
          <c:dPt>
            <c:idx val="0"/>
            <c:bubble3D val="0"/>
            <c:spPr>
              <a:solidFill>
                <a:srgbClr val="469067"/>
              </a:solidFill>
              <a:ln w="19050">
                <a:solidFill>
                  <a:schemeClr val="lt1"/>
                </a:solidFill>
              </a:ln>
              <a:effectLst/>
            </c:spPr>
            <c:extLst>
              <c:ext xmlns:c16="http://schemas.microsoft.com/office/drawing/2014/chart" uri="{C3380CC4-5D6E-409C-BE32-E72D297353CC}">
                <c16:uniqueId val="{00000018-310F-4CC6-A1BE-4FE1EE14ECE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17-310F-4CC6-A1BE-4FE1EE14ECE5}"/>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16-310F-4CC6-A1BE-4FE1EE14ECE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E-310F-4CC6-A1BE-4FE1EE14ECE5}"/>
              </c:ext>
            </c:extLst>
          </c:dPt>
          <c:dPt>
            <c:idx val="4"/>
            <c:bubble3D val="0"/>
            <c:spPr>
              <a:solidFill>
                <a:srgbClr val="9900CC"/>
              </a:solidFill>
              <a:ln w="19050">
                <a:solidFill>
                  <a:schemeClr val="lt1"/>
                </a:solidFill>
              </a:ln>
              <a:effectLst/>
            </c:spPr>
            <c:extLst>
              <c:ext xmlns:c16="http://schemas.microsoft.com/office/drawing/2014/chart" uri="{C3380CC4-5D6E-409C-BE32-E72D297353CC}">
                <c16:uniqueId val="{0000001D-310F-4CC6-A1BE-4FE1EE14ECE5}"/>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1C-310F-4CC6-A1BE-4FE1EE14ECE5}"/>
              </c:ext>
            </c:extLst>
          </c:dPt>
          <c:dPt>
            <c:idx val="6"/>
            <c:bubble3D val="0"/>
            <c:spPr>
              <a:solidFill>
                <a:srgbClr val="990099"/>
              </a:solidFill>
              <a:ln w="19050">
                <a:solidFill>
                  <a:schemeClr val="lt1"/>
                </a:solidFill>
              </a:ln>
              <a:effectLst/>
            </c:spPr>
            <c:extLst>
              <c:ext xmlns:c16="http://schemas.microsoft.com/office/drawing/2014/chart" uri="{C3380CC4-5D6E-409C-BE32-E72D297353CC}">
                <c16:uniqueId val="{0000001B-310F-4CC6-A1BE-4FE1EE14ECE5}"/>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1A-310F-4CC6-A1BE-4FE1EE14ECE5}"/>
              </c:ext>
            </c:extLst>
          </c:dPt>
          <c:dPt>
            <c:idx val="8"/>
            <c:bubble3D val="0"/>
            <c:spPr>
              <a:solidFill>
                <a:srgbClr val="E67AE6"/>
              </a:solidFill>
              <a:ln w="19050">
                <a:solidFill>
                  <a:schemeClr val="lt1"/>
                </a:solidFill>
              </a:ln>
              <a:effectLst/>
            </c:spPr>
            <c:extLst>
              <c:ext xmlns:c16="http://schemas.microsoft.com/office/drawing/2014/chart" uri="{C3380CC4-5D6E-409C-BE32-E72D297353CC}">
                <c16:uniqueId val="{00000019-310F-4CC6-A1BE-4FE1EE14ECE5}"/>
              </c:ext>
            </c:extLst>
          </c:dPt>
          <c:dLbls>
            <c:dLbl>
              <c:idx val="0"/>
              <c:layout>
                <c:manualLayout>
                  <c:x val="0.27628920158883519"/>
                  <c:y val="-0.12600499399719017"/>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64A871EA-126C-4704-A98F-D0A59BBD7DF3}" type="CATEGORYNAME">
                      <a:rPr lang="en-US" sz="2000" b="1">
                        <a:solidFill>
                          <a:srgbClr val="469067"/>
                        </a:solidFill>
                      </a:rPr>
                      <a:pPr>
                        <a:defRPr sz="2000"/>
                      </a:pPr>
                      <a:t>[NOM DE CATÉGORIE]</a:t>
                    </a:fld>
                    <a:r>
                      <a:rPr lang="en-US" sz="2000" baseline="0"/>
                      <a:t>
</a:t>
                    </a:r>
                    <a:fld id="{7EF58D22-B65C-4914-A23C-926CA1709454}" type="PERCENTAGE">
                      <a:rPr lang="en-US" sz="2000" b="1" baseline="0">
                        <a:solidFill>
                          <a:sysClr val="windowText" lastClr="000000"/>
                        </a:solidFill>
                      </a:rPr>
                      <a:pPr>
                        <a:defRPr sz="2000"/>
                      </a:pPr>
                      <a:t>[POURCENTAGE]</a:t>
                    </a:fld>
                    <a:endParaRPr lang="en-US" sz="2000" baseline="0"/>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9387256504387416"/>
                      <c:h val="0.24642937903928055"/>
                    </c:manualLayout>
                  </c15:layout>
                  <c15:dlblFieldTable/>
                  <c15:showDataLabelsRange val="0"/>
                </c:ext>
                <c:ext xmlns:c16="http://schemas.microsoft.com/office/drawing/2014/chart" uri="{C3380CC4-5D6E-409C-BE32-E72D297353CC}">
                  <c16:uniqueId val="{00000018-310F-4CC6-A1BE-4FE1EE14ECE5}"/>
                </c:ext>
              </c:extLst>
            </c:dLbl>
            <c:dLbl>
              <c:idx val="1"/>
              <c:layout>
                <c:manualLayout>
                  <c:x val="0.27790839958566399"/>
                  <c:y val="8.4290692209490176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90EED37E-701C-4C6D-8F71-772857C67AE5}" type="CATEGORYNAME">
                      <a:rPr lang="en-US" sz="2000" b="1">
                        <a:solidFill>
                          <a:srgbClr val="00B050"/>
                        </a:solidFill>
                      </a:rPr>
                      <a:pPr>
                        <a:defRPr sz="2000"/>
                      </a:pPr>
                      <a:t>[NOM DE CATÉGORIE]</a:t>
                    </a:fld>
                    <a:r>
                      <a:rPr lang="en-US" sz="2000" baseline="0"/>
                      <a:t>
</a:t>
                    </a:r>
                    <a:fld id="{D67120A0-D8A2-4E82-8A00-D97A1AC3AE8F}" type="PERCENTAGE">
                      <a:rPr lang="en-US" sz="2000" b="1" baseline="0">
                        <a:solidFill>
                          <a:sysClr val="windowText" lastClr="000000"/>
                        </a:solidFill>
                      </a:rPr>
                      <a:pPr>
                        <a:defRPr sz="2000"/>
                      </a:pPr>
                      <a:t>[POURCENTAGE]</a:t>
                    </a:fld>
                    <a:endParaRPr lang="en-US" sz="2000" baseline="0"/>
                  </a:p>
                </c:rich>
              </c:tx>
              <c:spPr>
                <a:xfrm>
                  <a:off x="12534996" y="1899135"/>
                  <a:ext cx="2548595" cy="1296868"/>
                </a:xfrm>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52135"/>
                        <a:gd name="adj2" fmla="val -2217"/>
                        <a:gd name="adj3" fmla="val 72103"/>
                        <a:gd name="adj4" fmla="val -77378"/>
                      </a:avLst>
                    </a:prstGeom>
                    <a:noFill/>
                    <a:ln>
                      <a:noFill/>
                    </a:ln>
                  </c15:spPr>
                  <c15:layout>
                    <c:manualLayout>
                      <c:w val="0.24401176682775827"/>
                      <c:h val="0.16769981063423914"/>
                    </c:manualLayout>
                  </c15:layout>
                  <c15:dlblFieldTable/>
                  <c15:showDataLabelsRange val="0"/>
                </c:ext>
                <c:ext xmlns:c16="http://schemas.microsoft.com/office/drawing/2014/chart" uri="{C3380CC4-5D6E-409C-BE32-E72D297353CC}">
                  <c16:uniqueId val="{00000017-310F-4CC6-A1BE-4FE1EE14ECE5}"/>
                </c:ext>
              </c:extLst>
            </c:dLbl>
            <c:dLbl>
              <c:idx val="2"/>
              <c:layout>
                <c:manualLayout>
                  <c:x val="0.21806072373096949"/>
                  <c:y val="7.742170400529752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85712B0E-E0AD-4CCC-96C9-81DAC9575818}" type="CATEGORYNAME">
                      <a:rPr lang="en-US" sz="2000" b="1">
                        <a:solidFill>
                          <a:srgbClr val="00B050"/>
                        </a:solidFill>
                      </a:rPr>
                      <a:pPr>
                        <a:defRPr sz="2000"/>
                      </a:pPr>
                      <a:t>[NOM DE CATÉGORIE]</a:t>
                    </a:fld>
                    <a:r>
                      <a:rPr lang="en-US" sz="2000" b="1" baseline="0"/>
                      <a:t>
</a:t>
                    </a:r>
                    <a:fld id="{43E78325-1C8A-43D4-8AEF-D0B90E5A2857}" type="PERCENTAGE">
                      <a:rPr lang="en-US" sz="2000" b="1" baseline="0">
                        <a:solidFill>
                          <a:sysClr val="windowText" lastClr="000000"/>
                        </a:solidFill>
                      </a:rPr>
                      <a:pPr>
                        <a:defRPr sz="2000"/>
                      </a:pPr>
                      <a:t>[POURCENTAGE]</a:t>
                    </a:fld>
                    <a:endParaRPr lang="en-US" sz="2000" b="1" baseline="0"/>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5824534191919812"/>
                      <c:h val="0.1770939917868222"/>
                    </c:manualLayout>
                  </c15:layout>
                  <c15:dlblFieldTable/>
                  <c15:showDataLabelsRange val="0"/>
                </c:ext>
                <c:ext xmlns:c16="http://schemas.microsoft.com/office/drawing/2014/chart" uri="{C3380CC4-5D6E-409C-BE32-E72D297353CC}">
                  <c16:uniqueId val="{00000016-310F-4CC6-A1BE-4FE1EE14ECE5}"/>
                </c:ext>
              </c:extLst>
            </c:dLbl>
            <c:dLbl>
              <c:idx val="3"/>
              <c:layout>
                <c:manualLayout>
                  <c:x val="-8.4276617709872242E-2"/>
                  <c:y val="0.25752525858267089"/>
                </c:manualLayout>
              </c:layout>
              <c:tx>
                <c:rich>
                  <a:bodyPr/>
                  <a:lstStyle/>
                  <a:p>
                    <a:fld id="{5973C9AE-156C-4338-AE9E-2B78DED699E4}" type="CATEGORYNAME">
                      <a:rPr lang="en-US" sz="2000" b="1">
                        <a:solidFill>
                          <a:srgbClr val="92D050"/>
                        </a:solidFill>
                      </a:rPr>
                      <a:pPr/>
                      <a:t>[NOM DE CATÉGORIE]</a:t>
                    </a:fld>
                    <a:r>
                      <a:rPr lang="en-US" sz="2000" b="1" baseline="0">
                        <a:solidFill>
                          <a:sysClr val="windowText" lastClr="000000"/>
                        </a:solidFill>
                      </a:rPr>
                      <a:t>
</a:t>
                    </a:r>
                    <a:fld id="{522B8907-E5D7-4466-9736-7E7EEE849C7B}" type="PERCENTAGE">
                      <a:rPr lang="en-US" sz="20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6778205878322059"/>
                      <c:h val="0.15433771358667772"/>
                    </c:manualLayout>
                  </c15:layout>
                  <c15:dlblFieldTable/>
                  <c15:showDataLabelsRange val="0"/>
                </c:ext>
                <c:ext xmlns:c16="http://schemas.microsoft.com/office/drawing/2014/chart" uri="{C3380CC4-5D6E-409C-BE32-E72D297353CC}">
                  <c16:uniqueId val="{0000001E-310F-4CC6-A1BE-4FE1EE14ECE5}"/>
                </c:ext>
              </c:extLst>
            </c:dLbl>
            <c:dLbl>
              <c:idx val="4"/>
              <c:layout>
                <c:manualLayout>
                  <c:x val="-0.26815503044632705"/>
                  <c:y val="0.10230905048718113"/>
                </c:manualLayout>
              </c:layout>
              <c:tx>
                <c:rich>
                  <a:bodyPr/>
                  <a:lstStyle/>
                  <a:p>
                    <a:fld id="{28E530F0-1F1D-443D-8260-8D1E8581C5C6}" type="CATEGORYNAME">
                      <a:rPr lang="en-US" sz="2000" b="1">
                        <a:solidFill>
                          <a:srgbClr val="9900CC"/>
                        </a:solidFill>
                      </a:rPr>
                      <a:pPr/>
                      <a:t>[NOM DE CATÉGORIE]</a:t>
                    </a:fld>
                    <a:r>
                      <a:rPr lang="en-US" sz="2000" b="1" baseline="0">
                        <a:solidFill>
                          <a:sysClr val="windowText" lastClr="000000"/>
                        </a:solidFill>
                      </a:rPr>
                      <a:t>
</a:t>
                    </a:r>
                    <a:fld id="{F0A3FF37-7553-4D16-9EDD-9D186F231B2E}" type="PERCENTAGE">
                      <a:rPr lang="en-US" sz="20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2238357923619489"/>
                      <c:h val="0.11051102955684464"/>
                    </c:manualLayout>
                  </c15:layout>
                  <c15:dlblFieldTable/>
                  <c15:showDataLabelsRange val="0"/>
                </c:ext>
                <c:ext xmlns:c16="http://schemas.microsoft.com/office/drawing/2014/chart" uri="{C3380CC4-5D6E-409C-BE32-E72D297353CC}">
                  <c16:uniqueId val="{0000001D-310F-4CC6-A1BE-4FE1EE14ECE5}"/>
                </c:ext>
              </c:extLst>
            </c:dLbl>
            <c:dLbl>
              <c:idx val="5"/>
              <c:layout>
                <c:manualLayout>
                  <c:x val="-0.23666432167703785"/>
                  <c:y val="-2.3583083568396272E-2"/>
                </c:manualLayout>
              </c:layout>
              <c:tx>
                <c:rich>
                  <a:bodyPr/>
                  <a:lstStyle/>
                  <a:p>
                    <a:fld id="{41B6B40F-0C43-44AD-8986-4BDF78044CF7}" type="CATEGORYNAME">
                      <a:rPr lang="en-US" sz="2000" b="1" i="0">
                        <a:solidFill>
                          <a:srgbClr val="FFCCFF"/>
                        </a:solidFill>
                      </a:rPr>
                      <a:pPr/>
                      <a:t>[NOM DE CATÉGORIE]</a:t>
                    </a:fld>
                    <a:r>
                      <a:rPr lang="en-US" sz="2000" b="1" i="0" baseline="0">
                        <a:solidFill>
                          <a:sysClr val="windowText" lastClr="000000"/>
                        </a:solidFill>
                      </a:rPr>
                      <a:t>
</a:t>
                    </a:r>
                    <a:fld id="{A066F512-8029-4228-AC16-A9DF84FEFC28}" type="PERCENTAGE">
                      <a:rPr lang="en-US" sz="2000" b="1" i="0" baseline="0">
                        <a:solidFill>
                          <a:sysClr val="windowText" lastClr="000000"/>
                        </a:solidFill>
                      </a:rPr>
                      <a:pPr/>
                      <a:t>[POURCENTAGE]</a:t>
                    </a:fld>
                    <a:endParaRPr lang="en-US" sz="2000" b="1" i="0"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9331623652078248"/>
                      <c:h val="0.16787977826668715"/>
                    </c:manualLayout>
                  </c15:layout>
                  <c15:dlblFieldTable/>
                  <c15:showDataLabelsRange val="0"/>
                </c:ext>
                <c:ext xmlns:c16="http://schemas.microsoft.com/office/drawing/2014/chart" uri="{C3380CC4-5D6E-409C-BE32-E72D297353CC}">
                  <c16:uniqueId val="{0000001C-310F-4CC6-A1BE-4FE1EE14ECE5}"/>
                </c:ext>
              </c:extLst>
            </c:dLbl>
            <c:dLbl>
              <c:idx val="6"/>
              <c:layout>
                <c:manualLayout>
                  <c:x val="-0.22435226659651286"/>
                  <c:y val="-0.1928844320676244"/>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4FEE3B3D-F763-490D-A084-9ED500742136}" type="CATEGORYNAME">
                      <a:rPr lang="en-US" sz="2000" b="1">
                        <a:solidFill>
                          <a:srgbClr val="990099"/>
                        </a:solidFill>
                      </a:rPr>
                      <a:pPr>
                        <a:defRPr sz="2000"/>
                      </a:pPr>
                      <a:t>[NOM DE CATÉGORIE]</a:t>
                    </a:fld>
                    <a:r>
                      <a:rPr lang="en-US" sz="2000" b="1" baseline="0">
                        <a:solidFill>
                          <a:sysClr val="windowText" lastClr="000000"/>
                        </a:solidFill>
                      </a:rPr>
                      <a:t>
</a:t>
                    </a:r>
                    <a:fld id="{022D3269-92C2-492B-ABD8-7F6B5AA083EC}"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33358708671807319"/>
                      <c:h val="0.16050589953040525"/>
                    </c:manualLayout>
                  </c15:layout>
                  <c15:dlblFieldTable/>
                  <c15:showDataLabelsRange val="0"/>
                </c:ext>
                <c:ext xmlns:c16="http://schemas.microsoft.com/office/drawing/2014/chart" uri="{C3380CC4-5D6E-409C-BE32-E72D297353CC}">
                  <c16:uniqueId val="{0000001B-310F-4CC6-A1BE-4FE1EE14ECE5}"/>
                </c:ext>
              </c:extLst>
            </c:dLbl>
            <c:dLbl>
              <c:idx val="7"/>
              <c:layout>
                <c:manualLayout>
                  <c:x val="-0.2582844045750044"/>
                  <c:y val="-0.25436450005684508"/>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C2A04149-736C-4894-A813-E8C025CF7DBD}" type="CATEGORYNAME">
                      <a:rPr lang="en-US" sz="2000" b="1">
                        <a:solidFill>
                          <a:srgbClr val="7030A0"/>
                        </a:solidFill>
                      </a:rPr>
                      <a:pPr>
                        <a:defRPr sz="2000"/>
                      </a:pPr>
                      <a:t>[NOM DE CATÉGORIE]</a:t>
                    </a:fld>
                    <a:r>
                      <a:rPr lang="en-US" sz="2000" b="1" baseline="0">
                        <a:solidFill>
                          <a:sysClr val="windowText" lastClr="000000"/>
                        </a:solidFill>
                      </a:rPr>
                      <a:t>
</a:t>
                    </a:r>
                    <a:fld id="{FCA35A95-E358-476F-B1F1-CF9E83630E58}"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882053597063387"/>
                      <c:h val="0.14774002604474962"/>
                    </c:manualLayout>
                  </c15:layout>
                  <c15:dlblFieldTable/>
                  <c15:showDataLabelsRange val="0"/>
                </c:ext>
                <c:ext xmlns:c16="http://schemas.microsoft.com/office/drawing/2014/chart" uri="{C3380CC4-5D6E-409C-BE32-E72D297353CC}">
                  <c16:uniqueId val="{0000001A-310F-4CC6-A1BE-4FE1EE14ECE5}"/>
                </c:ext>
              </c:extLst>
            </c:dLbl>
            <c:dLbl>
              <c:idx val="8"/>
              <c:layout>
                <c:manualLayout>
                  <c:x val="-3.9471065332263647E-2"/>
                  <c:y val="-0.17706138871873689"/>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02E9D736-03D0-4230-B1A7-0917C3DE7D8D}" type="CATEGORYNAME">
                      <a:rPr lang="en-US" sz="2000" b="1">
                        <a:solidFill>
                          <a:srgbClr val="E67AE6"/>
                        </a:solidFill>
                      </a:rPr>
                      <a:pPr>
                        <a:defRPr sz="2000"/>
                      </a:pPr>
                      <a:t>[NOM DE CATÉGORIE]</a:t>
                    </a:fld>
                    <a:r>
                      <a:rPr lang="en-US" sz="2000" b="1" baseline="0">
                        <a:solidFill>
                          <a:sysClr val="windowText" lastClr="000000"/>
                        </a:solidFill>
                      </a:rPr>
                      <a:t>
</a:t>
                    </a:r>
                    <a:fld id="{F641AD8D-D66A-4858-8033-E2AC625D4D95}" type="PERCENTAGE">
                      <a:rPr lang="en-US" sz="2000" b="1" baseline="0">
                        <a:solidFill>
                          <a:sysClr val="windowText" lastClr="000000"/>
                        </a:solidFill>
                      </a:rPr>
                      <a:pPr>
                        <a:defRPr sz="2000"/>
                      </a:pPr>
                      <a:t>[POURCENTAGE]</a:t>
                    </a:fld>
                    <a:endParaRPr lang="en-US" sz="20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45798618439273"/>
                      <c:h val="0.15999689538380427"/>
                    </c:manualLayout>
                  </c15:layout>
                  <c15:dlblFieldTable/>
                  <c15:showDataLabelsRange val="0"/>
                </c:ext>
                <c:ext xmlns:c16="http://schemas.microsoft.com/office/drawing/2014/chart" uri="{C3380CC4-5D6E-409C-BE32-E72D297353CC}">
                  <c16:uniqueId val="{00000019-310F-4CC6-A1BE-4FE1EE14ECE5}"/>
                </c:ext>
              </c:extLst>
            </c:dLbl>
            <c:spPr>
              <a:noFill/>
              <a:ln>
                <a:noFill/>
              </a:ln>
              <a:effectLst/>
            </c:spPr>
            <c:txPr>
              <a:bodyPr rot="0" spcFirstLastPara="1" vertOverflow="clip" horzOverflow="clip" vert="horz" wrap="square" lIns="38100" tIns="19050" rIns="38100" bIns="19050" anchor="ctr" anchorCtr="1">
                <a:sp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borderCallout1">
                    <a:avLst/>
                  </a:prstGeom>
                  <a:noFill/>
                  <a:ln>
                    <a:noFill/>
                  </a:ln>
                </c15:spPr>
              </c:ext>
            </c:extLst>
          </c:dLbls>
          <c:cat>
            <c:strRef>
              <c:f>'Allocation SB 2019'!$C$16:$C$24</c:f>
              <c:strCache>
                <c:ptCount val="9"/>
                <c:pt idx="0">
                  <c:v>Infrastructure for production and storage of green energy and heat</c:v>
                </c:pt>
                <c:pt idx="1">
                  <c:v>Green real estate (BDT)</c:v>
                </c:pt>
                <c:pt idx="2">
                  <c:v>Green real estate (CDC II)</c:v>
                </c:pt>
                <c:pt idx="3">
                  <c:v>Soil decontamination and site remediation</c:v>
                </c:pt>
                <c:pt idx="4">
                  <c:v>Social real estate</c:v>
                </c:pt>
                <c:pt idx="5">
                  <c:v>Social and Solidarity
Economy</c:v>
                </c:pt>
                <c:pt idx="6">
                  <c:v>Education and professional insertion</c:v>
                </c:pt>
                <c:pt idx="7">
                  <c:v>Digital infrastructure</c:v>
                </c:pt>
                <c:pt idx="8">
                  <c:v>Health and social healthcare</c:v>
                </c:pt>
              </c:strCache>
            </c:strRef>
          </c:cat>
          <c:val>
            <c:numRef>
              <c:f>'Allocation SB 2019'!$H$16:$H$24</c:f>
              <c:numCache>
                <c:formatCode>#\ ##0.00\ \ </c:formatCode>
                <c:ptCount val="9"/>
                <c:pt idx="0">
                  <c:v>26130146.489999998</c:v>
                </c:pt>
                <c:pt idx="1">
                  <c:v>58818031</c:v>
                </c:pt>
                <c:pt idx="2">
                  <c:v>313133420.15680003</c:v>
                </c:pt>
                <c:pt idx="3">
                  <c:v>40000000</c:v>
                </c:pt>
                <c:pt idx="4">
                  <c:v>5999872</c:v>
                </c:pt>
                <c:pt idx="5">
                  <c:v>24500000</c:v>
                </c:pt>
                <c:pt idx="6">
                  <c:v>3153608.58</c:v>
                </c:pt>
                <c:pt idx="7">
                  <c:v>114430044</c:v>
                </c:pt>
                <c:pt idx="8">
                  <c:v>38154280.700000003</c:v>
                </c:pt>
              </c:numCache>
            </c:numRef>
          </c:val>
          <c:extLst>
            <c:ext xmlns:c16="http://schemas.microsoft.com/office/drawing/2014/chart" uri="{C3380CC4-5D6E-409C-BE32-E72D297353CC}">
              <c16:uniqueId val="{00000015-310F-4CC6-A1BE-4FE1EE14ECE5}"/>
            </c:ext>
          </c:extLst>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01-310F-4CC6-A1BE-4FE1EE14EC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2BE5-4FE9-B567-9145595C438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2BE5-4FE9-B567-9145595C438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2BE5-4FE9-B567-9145595C438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B-2BE5-4FE9-B567-9145595C4386}"/>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3-310F-4CC6-A1BE-4FE1EE14ECE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F-2BE5-4FE9-B567-9145595C438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1-2BE5-4FE9-B567-9145595C438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3-2BE5-4FE9-B567-9145595C438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5-2BE5-4FE9-B567-9145595C4386}"/>
                    </c:ext>
                  </c:extLst>
                </c:dPt>
                <c:dPt>
                  <c:idx val="10"/>
                  <c:bubble3D val="0"/>
                  <c:spPr>
                    <a:solidFill>
                      <a:srgbClr val="33CC33"/>
                    </a:solidFill>
                    <a:ln w="19050">
                      <a:solidFill>
                        <a:schemeClr val="lt1"/>
                      </a:solidFill>
                    </a:ln>
                    <a:effectLst/>
                  </c:spPr>
                  <c:extLst>
                    <c:ext xmlns:c16="http://schemas.microsoft.com/office/drawing/2014/chart" uri="{C3380CC4-5D6E-409C-BE32-E72D297353CC}">
                      <c16:uniqueId val="{00000005-310F-4CC6-A1BE-4FE1EE14EC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9-2BE5-4FE9-B567-9145595C438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B-2BE5-4FE9-B567-9145595C438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2D-2BE5-4FE9-B567-9145595C4386}"/>
                    </c:ext>
                  </c:extLst>
                </c:dPt>
                <c:dPt>
                  <c:idx val="14"/>
                  <c:bubble3D val="0"/>
                  <c:spPr>
                    <a:solidFill>
                      <a:srgbClr val="92D050"/>
                    </a:solidFill>
                    <a:ln w="19050">
                      <a:solidFill>
                        <a:schemeClr val="lt1"/>
                      </a:solidFill>
                    </a:ln>
                    <a:effectLst/>
                  </c:spPr>
                  <c:extLst>
                    <c:ext xmlns:c16="http://schemas.microsoft.com/office/drawing/2014/chart" uri="{C3380CC4-5D6E-409C-BE32-E72D297353CC}">
                      <c16:uniqueId val="{00000007-310F-4CC6-A1BE-4FE1EE14ECE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1-2BE5-4FE9-B567-9145595C438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3-2BE5-4FE9-B567-9145595C4386}"/>
                    </c:ext>
                  </c:extLst>
                </c:dPt>
                <c:dPt>
                  <c:idx val="17"/>
                  <c:bubble3D val="0"/>
                  <c:spPr>
                    <a:solidFill>
                      <a:srgbClr val="B4F991"/>
                    </a:solidFill>
                    <a:ln w="19050">
                      <a:solidFill>
                        <a:schemeClr val="lt1"/>
                      </a:solidFill>
                    </a:ln>
                    <a:effectLst/>
                  </c:spPr>
                  <c:extLst>
                    <c:ext xmlns:c16="http://schemas.microsoft.com/office/drawing/2014/chart" uri="{C3380CC4-5D6E-409C-BE32-E72D297353CC}">
                      <c16:uniqueId val="{00000009-310F-4CC6-A1BE-4FE1EE14ECE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37-2BE5-4FE9-B567-9145595C4386}"/>
                    </c:ext>
                  </c:extLst>
                </c:dPt>
                <c:dPt>
                  <c:idx val="19"/>
                  <c:bubble3D val="0"/>
                  <c:spPr>
                    <a:solidFill>
                      <a:srgbClr val="BEE3A7"/>
                    </a:solidFill>
                    <a:ln w="19050">
                      <a:solidFill>
                        <a:schemeClr val="lt1"/>
                      </a:solidFill>
                    </a:ln>
                    <a:effectLst/>
                  </c:spPr>
                  <c:extLst>
                    <c:ext xmlns:c16="http://schemas.microsoft.com/office/drawing/2014/chart" uri="{C3380CC4-5D6E-409C-BE32-E72D297353CC}">
                      <c16:uniqueId val="{0000000B-310F-4CC6-A1BE-4FE1EE14ECE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B-2BE5-4FE9-B567-9145595C4386}"/>
                    </c:ext>
                  </c:extLst>
                </c:dPt>
                <c:dPt>
                  <c:idx val="21"/>
                  <c:bubble3D val="0"/>
                  <c:spPr>
                    <a:solidFill>
                      <a:srgbClr val="7030A0"/>
                    </a:solidFill>
                    <a:ln w="19050">
                      <a:solidFill>
                        <a:schemeClr val="lt1"/>
                      </a:solidFill>
                    </a:ln>
                    <a:effectLst/>
                  </c:spPr>
                  <c:extLst>
                    <c:ext xmlns:c16="http://schemas.microsoft.com/office/drawing/2014/chart" uri="{C3380CC4-5D6E-409C-BE32-E72D297353CC}">
                      <c16:uniqueId val="{0000000D-310F-4CC6-A1BE-4FE1EE14ECE5}"/>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3F-2BE5-4FE9-B567-9145595C4386}"/>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41-2BE5-4FE9-B567-9145595C4386}"/>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3-2BE5-4FE9-B567-9145595C4386}"/>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45-2BE5-4FE9-B567-9145595C4386}"/>
                    </c:ext>
                  </c:extLst>
                </c:dPt>
                <c:dPt>
                  <c:idx val="26"/>
                  <c:bubble3D val="0"/>
                  <c:spPr>
                    <a:solidFill>
                      <a:srgbClr val="990099"/>
                    </a:solidFill>
                    <a:ln w="19050">
                      <a:solidFill>
                        <a:schemeClr val="lt1"/>
                      </a:solidFill>
                    </a:ln>
                    <a:effectLst/>
                  </c:spPr>
                  <c:extLst>
                    <c:ext xmlns:c16="http://schemas.microsoft.com/office/drawing/2014/chart" uri="{C3380CC4-5D6E-409C-BE32-E72D297353CC}">
                      <c16:uniqueId val="{0000000F-310F-4CC6-A1BE-4FE1EE14ECE5}"/>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49-2BE5-4FE9-B567-9145595C4386}"/>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B-2BE5-4FE9-B567-9145595C4386}"/>
                    </c:ext>
                  </c:extLst>
                </c:dPt>
                <c:dPt>
                  <c:idx val="29"/>
                  <c:bubble3D val="0"/>
                  <c:spPr>
                    <a:solidFill>
                      <a:srgbClr val="E67AE6"/>
                    </a:solidFill>
                    <a:ln w="19050">
                      <a:solidFill>
                        <a:schemeClr val="lt1"/>
                      </a:solidFill>
                    </a:ln>
                    <a:effectLst/>
                  </c:spPr>
                  <c:extLst>
                    <c:ext xmlns:c16="http://schemas.microsoft.com/office/drawing/2014/chart" uri="{C3380CC4-5D6E-409C-BE32-E72D297353CC}">
                      <c16:uniqueId val="{00000011-310F-4CC6-A1BE-4FE1EE14ECE5}"/>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F-2BE5-4FE9-B567-9145595C4386}"/>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51-2BE5-4FE9-B567-9145595C4386}"/>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3-2BE5-4FE9-B567-9145595C4386}"/>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5-2BE5-4FE9-B567-9145595C4386}"/>
                    </c:ext>
                  </c:extLst>
                </c:dPt>
                <c:dPt>
                  <c:idx val="34"/>
                  <c:bubble3D val="0"/>
                  <c:spPr>
                    <a:solidFill>
                      <a:srgbClr val="FFCCFF"/>
                    </a:solidFill>
                    <a:ln w="19050">
                      <a:solidFill>
                        <a:schemeClr val="lt1"/>
                      </a:solidFill>
                    </a:ln>
                    <a:effectLst/>
                  </c:spPr>
                  <c:extLst>
                    <c:ext xmlns:c16="http://schemas.microsoft.com/office/drawing/2014/chart" uri="{C3380CC4-5D6E-409C-BE32-E72D297353CC}">
                      <c16:uniqueId val="{00000013-310F-4CC6-A1BE-4FE1EE14ECE5}"/>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9-2BE5-4FE9-B567-9145595C4386}"/>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B-2BE5-4FE9-B567-9145595C4386}"/>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5D-2BE5-4FE9-B567-9145595C4386}"/>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F-625C-4A27-84E1-33D40D83222D}"/>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61-625C-4A27-84E1-33D40D83222D}"/>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01-310F-4CC6-A1BE-4FE1EE14ECE5}"/>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03-310F-4CC6-A1BE-4FE1EE14ECE5}"/>
                      </c:ext>
                    </c:extLst>
                  </c:dLbl>
                  <c:dLbl>
                    <c:idx val="1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05-310F-4CC6-A1BE-4FE1EE14ECE5}"/>
                      </c:ext>
                    </c:extLst>
                  </c:dLbl>
                  <c:dLbl>
                    <c:idx val="1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07-310F-4CC6-A1BE-4FE1EE14ECE5}"/>
                      </c:ext>
                    </c:extLst>
                  </c:dLbl>
                  <c:dLbl>
                    <c:idx val="1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09-310F-4CC6-A1BE-4FE1EE14ECE5}"/>
                      </c:ext>
                    </c:extLst>
                  </c:dLbl>
                  <c:dLbl>
                    <c:idx val="1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0B-310F-4CC6-A1BE-4FE1EE14ECE5}"/>
                      </c:ext>
                    </c:extLst>
                  </c:dLbl>
                  <c:dLbl>
                    <c:idx val="2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0D-310F-4CC6-A1BE-4FE1EE14ECE5}"/>
                      </c:ext>
                    </c:extLst>
                  </c:dLbl>
                  <c:dLbl>
                    <c:idx val="2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0F-310F-4CC6-A1BE-4FE1EE14ECE5}"/>
                      </c:ext>
                    </c:extLst>
                  </c:dLbl>
                  <c:dLbl>
                    <c:idx val="2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11-310F-4CC6-A1BE-4FE1EE14ECE5}"/>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13-310F-4CC6-A1BE-4FE1EE14ECE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SB 2019'!$C$16:$C$24</c15:sqref>
                        </c15:formulaRef>
                      </c:ext>
                    </c:extLst>
                    <c:strCache>
                      <c:ptCount val="9"/>
                      <c:pt idx="0">
                        <c:v>Infrastructure for production and storage of green energy and heat</c:v>
                      </c:pt>
                      <c:pt idx="1">
                        <c:v>Green real estate (BDT)</c:v>
                      </c:pt>
                      <c:pt idx="2">
                        <c:v>Green real estate (CDC II)</c:v>
                      </c:pt>
                      <c:pt idx="3">
                        <c:v>Soil decontamination and site remediation</c:v>
                      </c:pt>
                      <c:pt idx="4">
                        <c:v>Social real estate</c:v>
                      </c:pt>
                      <c:pt idx="5">
                        <c:v>Social and Solidarity
Economy</c:v>
                      </c:pt>
                      <c:pt idx="6">
                        <c:v>Education and professional insertion</c:v>
                      </c:pt>
                      <c:pt idx="7">
                        <c:v>Digital infrastructure</c:v>
                      </c:pt>
                      <c:pt idx="8">
                        <c:v>Health and social healthcare</c:v>
                      </c:pt>
                    </c:strCache>
                  </c:strRef>
                </c:cat>
                <c:val>
                  <c:numRef>
                    <c:extLst>
                      <c:ext uri="{02D57815-91ED-43cb-92C2-25804820EDAC}">
                        <c15:formulaRef>
                          <c15:sqref>' Allocation summary'!$D$18:$D$57</c15:sqref>
                        </c15:formulaRef>
                      </c:ext>
                    </c:extLst>
                    <c:numCache>
                      <c:formatCode>General</c:formatCode>
                      <c:ptCount val="40"/>
                      <c:pt idx="0">
                        <c:v>19</c:v>
                      </c:pt>
                      <c:pt idx="1">
                        <c:v>5</c:v>
                      </c:pt>
                      <c:pt idx="2">
                        <c:v>2</c:v>
                      </c:pt>
                      <c:pt idx="3">
                        <c:v>9</c:v>
                      </c:pt>
                      <c:pt idx="4">
                        <c:v>3</c:v>
                      </c:pt>
                      <c:pt idx="5">
                        <c:v>38</c:v>
                      </c:pt>
                      <c:pt idx="6">
                        <c:v>21</c:v>
                      </c:pt>
                      <c:pt idx="7">
                        <c:v>8</c:v>
                      </c:pt>
                      <c:pt idx="8">
                        <c:v>6</c:v>
                      </c:pt>
                      <c:pt idx="9">
                        <c:v>3</c:v>
                      </c:pt>
                      <c:pt idx="10">
                        <c:v>11</c:v>
                      </c:pt>
                      <c:pt idx="11">
                        <c:v>2</c:v>
                      </c:pt>
                      <c:pt idx="12">
                        <c:v>4</c:v>
                      </c:pt>
                      <c:pt idx="13">
                        <c:v>5</c:v>
                      </c:pt>
                      <c:pt idx="14">
                        <c:v>2</c:v>
                      </c:pt>
                      <c:pt idx="15">
                        <c:v>1</c:v>
                      </c:pt>
                      <c:pt idx="16">
                        <c:v>1</c:v>
                      </c:pt>
                      <c:pt idx="17">
                        <c:v>3</c:v>
                      </c:pt>
                      <c:pt idx="18">
                        <c:v>3</c:v>
                      </c:pt>
                      <c:pt idx="19">
                        <c:v>3</c:v>
                      </c:pt>
                      <c:pt idx="20">
                        <c:v>3</c:v>
                      </c:pt>
                      <c:pt idx="21">
                        <c:v>17</c:v>
                      </c:pt>
                      <c:pt idx="22">
                        <c:v>3</c:v>
                      </c:pt>
                      <c:pt idx="23">
                        <c:v>3</c:v>
                      </c:pt>
                      <c:pt idx="24">
                        <c:v>5</c:v>
                      </c:pt>
                      <c:pt idx="25">
                        <c:v>6</c:v>
                      </c:pt>
                      <c:pt idx="26">
                        <c:v>1</c:v>
                      </c:pt>
                      <c:pt idx="27">
                        <c:v>1</c:v>
                      </c:pt>
                      <c:pt idx="28">
                        <c:v>4</c:v>
                      </c:pt>
                      <c:pt idx="29">
                        <c:v>2</c:v>
                      </c:pt>
                      <c:pt idx="30">
                        <c:v>2</c:v>
                      </c:pt>
                      <c:pt idx="31">
                        <c:v>20</c:v>
                      </c:pt>
                      <c:pt idx="32">
                        <c:v>10</c:v>
                      </c:pt>
                      <c:pt idx="33">
                        <c:v>3</c:v>
                      </c:pt>
                      <c:pt idx="34">
                        <c:v>4</c:v>
                      </c:pt>
                      <c:pt idx="35">
                        <c:v>3</c:v>
                      </c:pt>
                      <c:pt idx="36">
                        <c:v>4</c:v>
                      </c:pt>
                      <c:pt idx="37">
                        <c:v>1</c:v>
                      </c:pt>
                      <c:pt idx="38">
                        <c:v>2</c:v>
                      </c:pt>
                      <c:pt idx="39">
                        <c:v>1</c:v>
                      </c:pt>
                    </c:numCache>
                  </c:numRef>
                </c:val>
                <c:extLst>
                  <c:ext xmlns:c16="http://schemas.microsoft.com/office/drawing/2014/chart" uri="{C3380CC4-5D6E-409C-BE32-E72D297353CC}">
                    <c16:uniqueId val="{00000014-310F-4CC6-A1BE-4FE1EE14ECE5}"/>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47624499858719"/>
          <c:y val="0.18851904712811063"/>
          <c:w val="0.34742929692959973"/>
          <c:h val="0.64495324491282691"/>
        </c:manualLayout>
      </c:layout>
      <c:doughnutChart>
        <c:varyColors val="1"/>
        <c:ser>
          <c:idx val="2"/>
          <c:order val="2"/>
          <c:tx>
            <c:strRef>
              <c:f>'Allocation SB 2020'!$H$15</c:f>
              <c:strCache>
                <c:ptCount val="1"/>
                <c:pt idx="0">
                  <c:v>Amount</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01-A4AD-4226-A0B2-BAFEB787F66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A4AD-4226-A0B2-BAFEB787F665}"/>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A4AD-4226-A0B2-BAFEB787F665}"/>
              </c:ext>
            </c:extLst>
          </c:dPt>
          <c:dPt>
            <c:idx val="3"/>
            <c:bubble3D val="0"/>
            <c:spPr>
              <a:solidFill>
                <a:srgbClr val="33CC33"/>
              </a:solidFill>
              <a:ln w="19050">
                <a:solidFill>
                  <a:schemeClr val="lt1"/>
                </a:solidFill>
              </a:ln>
              <a:effectLst/>
            </c:spPr>
            <c:extLst>
              <c:ext xmlns:c16="http://schemas.microsoft.com/office/drawing/2014/chart" uri="{C3380CC4-5D6E-409C-BE32-E72D297353CC}">
                <c16:uniqueId val="{00000007-A4AD-4226-A0B2-BAFEB787F665}"/>
              </c:ext>
            </c:extLst>
          </c:dPt>
          <c:dPt>
            <c:idx val="4"/>
            <c:bubble3D val="0"/>
            <c:spPr>
              <a:solidFill>
                <a:srgbClr val="BEE3A7"/>
              </a:solidFill>
              <a:ln w="19050">
                <a:solidFill>
                  <a:schemeClr val="lt1"/>
                </a:solidFill>
              </a:ln>
              <a:effectLst/>
            </c:spPr>
            <c:extLst>
              <c:ext xmlns:c16="http://schemas.microsoft.com/office/drawing/2014/chart" uri="{C3380CC4-5D6E-409C-BE32-E72D297353CC}">
                <c16:uniqueId val="{00000009-A4AD-4226-A0B2-BAFEB787F665}"/>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A4AD-4226-A0B2-BAFEB787F665}"/>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A4AD-4226-A0B2-BAFEB787F665}"/>
              </c:ext>
            </c:extLst>
          </c:dPt>
          <c:dLbls>
            <c:dLbl>
              <c:idx val="0"/>
              <c:layout>
                <c:manualLayout>
                  <c:x val="0.28698608969613698"/>
                  <c:y val="-0.10867431163989455"/>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20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7660177635110339"/>
                      <c:h val="0.21689413489471771"/>
                    </c:manualLayout>
                  </c15:layout>
                  <c15:dlblFieldTable/>
                  <c15:showDataLabelsRange val="0"/>
                </c:ext>
                <c:ext xmlns:c16="http://schemas.microsoft.com/office/drawing/2014/chart" uri="{C3380CC4-5D6E-409C-BE32-E72D297353CC}">
                  <c16:uniqueId val="{00000001-A4AD-4226-A0B2-BAFEB787F665}"/>
                </c:ext>
              </c:extLst>
            </c:dLbl>
            <c:dLbl>
              <c:idx val="1"/>
              <c:layout>
                <c:manualLayout>
                  <c:x val="0.20288585371558515"/>
                  <c:y val="0.2311358813482594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2000" b="1" i="0">
                        <a:solidFill>
                          <a:srgbClr val="00B050"/>
                        </a:solidFill>
                      </a:rPr>
                      <a:pPr>
                        <a:defRPr/>
                      </a:pPr>
                      <a:t>[NOM DE CATÉGORIE]</a:t>
                    </a:fld>
                    <a:r>
                      <a:rPr lang="en-US" sz="1050" baseline="0"/>
                      <a:t>
</a:t>
                    </a:r>
                    <a:fld id="{93E820FA-D7E2-4A7B-A87E-3D45424FF790}" type="PERCENTAGE">
                      <a:rPr lang="en-US" sz="2000" b="1" baseline="0">
                        <a:solidFill>
                          <a:sysClr val="windowText" lastClr="000000"/>
                        </a:solidFill>
                      </a:rPr>
                      <a:pPr>
                        <a:defRPr/>
                      </a:pPr>
                      <a:t>[POURCENTAGE]</a:t>
                    </a:fld>
                    <a:endParaRPr lang="en-US" sz="1050" baseline="0"/>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726194483172782"/>
                      <c:h val="0.16989290984006178"/>
                    </c:manualLayout>
                  </c15:layout>
                  <c15:dlblFieldTable/>
                  <c15:showDataLabelsRange val="0"/>
                </c:ext>
                <c:ext xmlns:c16="http://schemas.microsoft.com/office/drawing/2014/chart" uri="{C3380CC4-5D6E-409C-BE32-E72D297353CC}">
                  <c16:uniqueId val="{00000003-A4AD-4226-A0B2-BAFEB787F665}"/>
                </c:ext>
              </c:extLst>
            </c:dLbl>
            <c:dLbl>
              <c:idx val="2"/>
              <c:layout>
                <c:manualLayout>
                  <c:x val="-0.20061852363864746"/>
                  <c:y val="0.13747189002152144"/>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E77F842-A647-4689-AB66-008C6553AA22}" type="CATEGORYNAME">
                      <a:rPr lang="en-US" sz="2000" b="1">
                        <a:solidFill>
                          <a:srgbClr val="00B050"/>
                        </a:solidFill>
                      </a:rPr>
                      <a:pPr>
                        <a:defRPr/>
                      </a:pPr>
                      <a:t>[NOM DE CATÉGORIE]</a:t>
                    </a:fld>
                    <a:r>
                      <a:rPr lang="en-US" baseline="0"/>
                      <a:t>
</a:t>
                    </a:r>
                    <a:fld id="{82E95F99-3DBA-4E47-B411-76D12C6AC6B4}" type="PERCENTAGE">
                      <a:rPr lang="en-US" sz="1600" b="1" baseline="0">
                        <a:solidFill>
                          <a:sysClr val="windowText" lastClr="000000"/>
                        </a:solidFill>
                      </a:rPr>
                      <a:pPr>
                        <a:defRPr/>
                      </a:pPr>
                      <a:t>[POURCENTAGE]</a:t>
                    </a:fld>
                    <a:endParaRPr lang="en-US" baseline="0"/>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912749089735079"/>
                      <c:h val="0.18747741759552783"/>
                    </c:manualLayout>
                  </c15:layout>
                  <c15:dlblFieldTable/>
                  <c15:showDataLabelsRange val="0"/>
                </c:ext>
                <c:ext xmlns:c16="http://schemas.microsoft.com/office/drawing/2014/chart" uri="{C3380CC4-5D6E-409C-BE32-E72D297353CC}">
                  <c16:uniqueId val="{00000005-A4AD-4226-A0B2-BAFEB787F665}"/>
                </c:ext>
              </c:extLst>
            </c:dLbl>
            <c:dLbl>
              <c:idx val="3"/>
              <c:layout>
                <c:manualLayout>
                  <c:x val="-0.27655812018507975"/>
                  <c:y val="0.2424522249200280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20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763857928535057"/>
                      <c:h val="0.20838683317961829"/>
                    </c:manualLayout>
                  </c15:layout>
                  <c15:dlblFieldTable/>
                  <c15:showDataLabelsRange val="0"/>
                </c:ext>
                <c:ext xmlns:c16="http://schemas.microsoft.com/office/drawing/2014/chart" uri="{C3380CC4-5D6E-409C-BE32-E72D297353CC}">
                  <c16:uniqueId val="{00000007-A4AD-4226-A0B2-BAFEB787F665}"/>
                </c:ext>
              </c:extLst>
            </c:dLbl>
            <c:dLbl>
              <c:idx val="4"/>
              <c:layout>
                <c:manualLayout>
                  <c:x val="-0.3052841758863567"/>
                  <c:y val="2.5717847615802411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20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681693664622959"/>
                      <c:h val="0.18811744678973627"/>
                    </c:manualLayout>
                  </c15:layout>
                  <c15:dlblFieldTable/>
                  <c15:showDataLabelsRange val="0"/>
                </c:ext>
                <c:ext xmlns:c16="http://schemas.microsoft.com/office/drawing/2014/chart" uri="{C3380CC4-5D6E-409C-BE32-E72D297353CC}">
                  <c16:uniqueId val="{00000009-A4AD-4226-A0B2-BAFEB787F665}"/>
                </c:ext>
              </c:extLst>
            </c:dLbl>
            <c:dLbl>
              <c:idx val="5"/>
              <c:layout>
                <c:manualLayout>
                  <c:x val="-0.23535227847449375"/>
                  <c:y val="-0.1634128091292189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20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8717295692955858"/>
                      <c:h val="0.16323198706135542"/>
                    </c:manualLayout>
                  </c15:layout>
                  <c15:dlblFieldTable/>
                  <c15:showDataLabelsRange val="0"/>
                </c:ext>
                <c:ext xmlns:c16="http://schemas.microsoft.com/office/drawing/2014/chart" uri="{C3380CC4-5D6E-409C-BE32-E72D297353CC}">
                  <c16:uniqueId val="{0000000B-A4AD-4226-A0B2-BAFEB787F665}"/>
                </c:ext>
              </c:extLst>
            </c:dLbl>
            <c:dLbl>
              <c:idx val="6"/>
              <c:layout>
                <c:manualLayout>
                  <c:x val="4.1905731319171635E-2"/>
                  <c:y val="-0.18338869965761423"/>
                </c:manualLayout>
              </c:layout>
              <c:tx>
                <c:rich>
                  <a:bodyPr/>
                  <a:lstStyle/>
                  <a:p>
                    <a:fld id="{BA82464A-1181-420F-9489-901C9FB9CA84}" type="CATEGORYNAME">
                      <a:rPr lang="en-US" sz="20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16708836415536768"/>
                      <c:h val="0.15269770859146456"/>
                    </c:manualLayout>
                  </c15:layout>
                  <c15:dlblFieldTable/>
                  <c15:showDataLabelsRange val="0"/>
                </c:ext>
                <c:ext xmlns:c16="http://schemas.microsoft.com/office/drawing/2014/chart" uri="{C3380CC4-5D6E-409C-BE32-E72D297353CC}">
                  <c16:uniqueId val="{0000000D-A4AD-4226-A0B2-BAFEB787F665}"/>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SB 2020'!$C$16:$C$22</c:f>
              <c:strCache>
                <c:ptCount val="7"/>
                <c:pt idx="0">
                  <c:v>Infrastructure for production and storage of green energy and heat</c:v>
                </c:pt>
                <c:pt idx="1">
                  <c:v>Green real estate (BDT)</c:v>
                </c:pt>
                <c:pt idx="2">
                  <c:v>Green real estate (CDC II)</c:v>
                </c:pt>
                <c:pt idx="3">
                  <c:v>Infrastructure and services for sustainable mobility</c:v>
                </c:pt>
                <c:pt idx="4">
                  <c:v>Digital infrastructure (Eco-efficient datacenters)</c:v>
                </c:pt>
                <c:pt idx="5">
                  <c:v>Digital infrastructure</c:v>
                </c:pt>
                <c:pt idx="6">
                  <c:v>Health and social healthcare</c:v>
                </c:pt>
              </c:strCache>
            </c:strRef>
          </c:cat>
          <c:val>
            <c:numRef>
              <c:f>'Allocation SB 2020'!$H$16:$H$22</c:f>
              <c:numCache>
                <c:formatCode>#\ ##0.00\ \ </c:formatCode>
                <c:ptCount val="7"/>
                <c:pt idx="0">
                  <c:v>44557188</c:v>
                </c:pt>
                <c:pt idx="1">
                  <c:v>21025911</c:v>
                </c:pt>
                <c:pt idx="2">
                  <c:v>379039285.00823331</c:v>
                </c:pt>
                <c:pt idx="3">
                  <c:v>21875920.165533897</c:v>
                </c:pt>
                <c:pt idx="4">
                  <c:v>8424700</c:v>
                </c:pt>
                <c:pt idx="5">
                  <c:v>41267181.899999999</c:v>
                </c:pt>
                <c:pt idx="6">
                  <c:v>16201850</c:v>
                </c:pt>
              </c:numCache>
            </c:numRef>
          </c:val>
          <c:extLst>
            <c:ext xmlns:c16="http://schemas.microsoft.com/office/drawing/2014/chart" uri="{C3380CC4-5D6E-409C-BE32-E72D297353CC}">
              <c16:uniqueId val="{0000000E-A4AD-4226-A0B2-BAFEB787F665}"/>
            </c:ext>
          </c:extLst>
        </c:ser>
        <c:dLbls>
          <c:showLegendKey val="0"/>
          <c:showVal val="1"/>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10-A4AD-4226-A0B2-BAFEB787F6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A4AD-4226-A0B2-BAFEB787F6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A4AD-4226-A0B2-BAFEB787F6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A4AD-4226-A0B2-BAFEB787F6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A4AD-4226-A0B2-BAFEB787F665}"/>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A-A4AD-4226-A0B2-BAFEB787F6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C-A4AD-4226-A0B2-BAFEB787F6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E-A4AD-4226-A0B2-BAFEB787F6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0-A4AD-4226-A0B2-BAFEB787F6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2-A4AD-4226-A0B2-BAFEB787F665}"/>
                    </c:ext>
                  </c:extLst>
                </c:dPt>
                <c:dPt>
                  <c:idx val="10"/>
                  <c:bubble3D val="0"/>
                  <c:spPr>
                    <a:solidFill>
                      <a:srgbClr val="33CC33"/>
                    </a:solidFill>
                    <a:ln w="19050">
                      <a:solidFill>
                        <a:schemeClr val="lt1"/>
                      </a:solidFill>
                    </a:ln>
                    <a:effectLst/>
                  </c:spPr>
                  <c:extLst>
                    <c:ext xmlns:c16="http://schemas.microsoft.com/office/drawing/2014/chart" uri="{C3380CC4-5D6E-409C-BE32-E72D297353CC}">
                      <c16:uniqueId val="{00000024-A4AD-4226-A0B2-BAFEB787F66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6-A4AD-4226-A0B2-BAFEB787F66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8-A4AD-4226-A0B2-BAFEB787F66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2A-A4AD-4226-A0B2-BAFEB787F665}"/>
                    </c:ext>
                  </c:extLst>
                </c:dPt>
                <c:dPt>
                  <c:idx val="14"/>
                  <c:bubble3D val="0"/>
                  <c:spPr>
                    <a:solidFill>
                      <a:srgbClr val="92D050"/>
                    </a:solidFill>
                    <a:ln w="19050">
                      <a:solidFill>
                        <a:schemeClr val="lt1"/>
                      </a:solidFill>
                    </a:ln>
                    <a:effectLst/>
                  </c:spPr>
                  <c:extLst>
                    <c:ext xmlns:c16="http://schemas.microsoft.com/office/drawing/2014/chart" uri="{C3380CC4-5D6E-409C-BE32-E72D297353CC}">
                      <c16:uniqueId val="{0000002C-A4AD-4226-A0B2-BAFEB787F66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2E-A4AD-4226-A0B2-BAFEB787F66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0-A4AD-4226-A0B2-BAFEB787F665}"/>
                    </c:ext>
                  </c:extLst>
                </c:dPt>
                <c:dPt>
                  <c:idx val="17"/>
                  <c:bubble3D val="0"/>
                  <c:spPr>
                    <a:solidFill>
                      <a:srgbClr val="B4F991"/>
                    </a:solidFill>
                    <a:ln w="19050">
                      <a:solidFill>
                        <a:schemeClr val="lt1"/>
                      </a:solidFill>
                    </a:ln>
                    <a:effectLst/>
                  </c:spPr>
                  <c:extLst>
                    <c:ext xmlns:c16="http://schemas.microsoft.com/office/drawing/2014/chart" uri="{C3380CC4-5D6E-409C-BE32-E72D297353CC}">
                      <c16:uniqueId val="{00000032-A4AD-4226-A0B2-BAFEB787F66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34-A4AD-4226-A0B2-BAFEB787F665}"/>
                    </c:ext>
                  </c:extLst>
                </c:dPt>
                <c:dPt>
                  <c:idx val="19"/>
                  <c:bubble3D val="0"/>
                  <c:spPr>
                    <a:solidFill>
                      <a:srgbClr val="BEE3A7"/>
                    </a:solidFill>
                    <a:ln w="19050">
                      <a:solidFill>
                        <a:schemeClr val="lt1"/>
                      </a:solidFill>
                    </a:ln>
                    <a:effectLst/>
                  </c:spPr>
                  <c:extLst>
                    <c:ext xmlns:c16="http://schemas.microsoft.com/office/drawing/2014/chart" uri="{C3380CC4-5D6E-409C-BE32-E72D297353CC}">
                      <c16:uniqueId val="{00000036-A4AD-4226-A0B2-BAFEB787F66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8-A4AD-4226-A0B2-BAFEB787F665}"/>
                    </c:ext>
                  </c:extLst>
                </c:dPt>
                <c:dPt>
                  <c:idx val="21"/>
                  <c:bubble3D val="0"/>
                  <c:spPr>
                    <a:solidFill>
                      <a:srgbClr val="7030A0"/>
                    </a:solidFill>
                    <a:ln w="19050">
                      <a:solidFill>
                        <a:schemeClr val="lt1"/>
                      </a:solidFill>
                    </a:ln>
                    <a:effectLst/>
                  </c:spPr>
                  <c:extLst>
                    <c:ext xmlns:c16="http://schemas.microsoft.com/office/drawing/2014/chart" uri="{C3380CC4-5D6E-409C-BE32-E72D297353CC}">
                      <c16:uniqueId val="{0000003A-A4AD-4226-A0B2-BAFEB787F665}"/>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3C-A4AD-4226-A0B2-BAFEB787F665}"/>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3E-A4AD-4226-A0B2-BAFEB787F665}"/>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0-A4AD-4226-A0B2-BAFEB787F665}"/>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42-A4AD-4226-A0B2-BAFEB787F665}"/>
                    </c:ext>
                  </c:extLst>
                </c:dPt>
                <c:dPt>
                  <c:idx val="26"/>
                  <c:bubble3D val="0"/>
                  <c:spPr>
                    <a:solidFill>
                      <a:srgbClr val="990099"/>
                    </a:solidFill>
                    <a:ln w="19050">
                      <a:solidFill>
                        <a:schemeClr val="lt1"/>
                      </a:solidFill>
                    </a:ln>
                    <a:effectLst/>
                  </c:spPr>
                  <c:extLst>
                    <c:ext xmlns:c16="http://schemas.microsoft.com/office/drawing/2014/chart" uri="{C3380CC4-5D6E-409C-BE32-E72D297353CC}">
                      <c16:uniqueId val="{00000044-A4AD-4226-A0B2-BAFEB787F665}"/>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46-A4AD-4226-A0B2-BAFEB787F665}"/>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8-A4AD-4226-A0B2-BAFEB787F665}"/>
                    </c:ext>
                  </c:extLst>
                </c:dPt>
                <c:dPt>
                  <c:idx val="29"/>
                  <c:bubble3D val="0"/>
                  <c:spPr>
                    <a:solidFill>
                      <a:srgbClr val="E67AE6"/>
                    </a:solidFill>
                    <a:ln w="19050">
                      <a:solidFill>
                        <a:schemeClr val="lt1"/>
                      </a:solidFill>
                    </a:ln>
                    <a:effectLst/>
                  </c:spPr>
                  <c:extLst>
                    <c:ext xmlns:c16="http://schemas.microsoft.com/office/drawing/2014/chart" uri="{C3380CC4-5D6E-409C-BE32-E72D297353CC}">
                      <c16:uniqueId val="{0000004A-A4AD-4226-A0B2-BAFEB787F665}"/>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C-A4AD-4226-A0B2-BAFEB787F665}"/>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4E-A4AD-4226-A0B2-BAFEB787F665}"/>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0-A4AD-4226-A0B2-BAFEB787F665}"/>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2-A4AD-4226-A0B2-BAFEB787F665}"/>
                    </c:ext>
                  </c:extLst>
                </c:dPt>
                <c:dPt>
                  <c:idx val="34"/>
                  <c:bubble3D val="0"/>
                  <c:spPr>
                    <a:solidFill>
                      <a:srgbClr val="FFCCFF"/>
                    </a:solidFill>
                    <a:ln w="19050">
                      <a:solidFill>
                        <a:schemeClr val="lt1"/>
                      </a:solidFill>
                    </a:ln>
                    <a:effectLst/>
                  </c:spPr>
                  <c:extLst>
                    <c:ext xmlns:c16="http://schemas.microsoft.com/office/drawing/2014/chart" uri="{C3380CC4-5D6E-409C-BE32-E72D297353CC}">
                      <c16:uniqueId val="{00000054-A4AD-4226-A0B2-BAFEB787F665}"/>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6-A4AD-4226-A0B2-BAFEB787F665}"/>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8-A4AD-4226-A0B2-BAFEB787F665}"/>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5A-A4AD-4226-A0B2-BAFEB787F665}"/>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B-4292-4226-9719-A81C38300466}"/>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5D-4292-4226-9719-A81C38300466}"/>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10-A4AD-4226-A0B2-BAFEB787F665}"/>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1A-A4AD-4226-A0B2-BAFEB787F665}"/>
                      </c:ext>
                    </c:extLst>
                  </c:dLbl>
                  <c:dLbl>
                    <c:idx val="1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24-A4AD-4226-A0B2-BAFEB787F665}"/>
                      </c:ext>
                    </c:extLst>
                  </c:dLbl>
                  <c:dLbl>
                    <c:idx val="1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2C-A4AD-4226-A0B2-BAFEB787F665}"/>
                      </c:ext>
                    </c:extLst>
                  </c:dLbl>
                  <c:dLbl>
                    <c:idx val="1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32-A4AD-4226-A0B2-BAFEB787F665}"/>
                      </c:ext>
                    </c:extLst>
                  </c:dLbl>
                  <c:dLbl>
                    <c:idx val="1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36-A4AD-4226-A0B2-BAFEB787F665}"/>
                      </c:ext>
                    </c:extLst>
                  </c:dLbl>
                  <c:dLbl>
                    <c:idx val="2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3A-A4AD-4226-A0B2-BAFEB787F665}"/>
                      </c:ext>
                    </c:extLst>
                  </c:dLbl>
                  <c:dLbl>
                    <c:idx val="2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44-A4AD-4226-A0B2-BAFEB787F665}"/>
                      </c:ext>
                    </c:extLst>
                  </c:dLbl>
                  <c:dLbl>
                    <c:idx val="2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4A-A4AD-4226-A0B2-BAFEB787F665}"/>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54-A4AD-4226-A0B2-BAFEB787F66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SB 2020'!$C$16:$C$22</c15:sqref>
                        </c15:formulaRef>
                      </c:ext>
                    </c:extLst>
                    <c:strCache>
                      <c:ptCount val="7"/>
                      <c:pt idx="0">
                        <c:v>Infrastructure for production and storage of green energy and heat</c:v>
                      </c:pt>
                      <c:pt idx="1">
                        <c:v>Green real estate (BDT)</c:v>
                      </c:pt>
                      <c:pt idx="2">
                        <c:v>Green real estate (CDC II)</c:v>
                      </c:pt>
                      <c:pt idx="3">
                        <c:v>Infrastructure and services for sustainable mobility</c:v>
                      </c:pt>
                      <c:pt idx="4">
                        <c:v>Digital infrastructure (Eco-efficient datacenters)</c:v>
                      </c:pt>
                      <c:pt idx="5">
                        <c:v>Digital infrastructure</c:v>
                      </c:pt>
                      <c:pt idx="6">
                        <c:v>Health and social healthcare</c:v>
                      </c:pt>
                    </c:strCache>
                  </c:strRef>
                </c:cat>
                <c:val>
                  <c:numRef>
                    <c:extLst>
                      <c:ext uri="{02D57815-91ED-43cb-92C2-25804820EDAC}">
                        <c15:formulaRef>
                          <c15:sqref>' Allocation summary'!$D$18:$D$57</c15:sqref>
                        </c15:formulaRef>
                      </c:ext>
                    </c:extLst>
                    <c:numCache>
                      <c:formatCode>General</c:formatCode>
                      <c:ptCount val="40"/>
                      <c:pt idx="0">
                        <c:v>19</c:v>
                      </c:pt>
                      <c:pt idx="1">
                        <c:v>5</c:v>
                      </c:pt>
                      <c:pt idx="2">
                        <c:v>2</c:v>
                      </c:pt>
                      <c:pt idx="3">
                        <c:v>9</c:v>
                      </c:pt>
                      <c:pt idx="4">
                        <c:v>3</c:v>
                      </c:pt>
                      <c:pt idx="5">
                        <c:v>38</c:v>
                      </c:pt>
                      <c:pt idx="6">
                        <c:v>21</c:v>
                      </c:pt>
                      <c:pt idx="7">
                        <c:v>8</c:v>
                      </c:pt>
                      <c:pt idx="8">
                        <c:v>6</c:v>
                      </c:pt>
                      <c:pt idx="9">
                        <c:v>3</c:v>
                      </c:pt>
                      <c:pt idx="10">
                        <c:v>11</c:v>
                      </c:pt>
                      <c:pt idx="11">
                        <c:v>2</c:v>
                      </c:pt>
                      <c:pt idx="12">
                        <c:v>4</c:v>
                      </c:pt>
                      <c:pt idx="13">
                        <c:v>5</c:v>
                      </c:pt>
                      <c:pt idx="14">
                        <c:v>2</c:v>
                      </c:pt>
                      <c:pt idx="15">
                        <c:v>1</c:v>
                      </c:pt>
                      <c:pt idx="16">
                        <c:v>1</c:v>
                      </c:pt>
                      <c:pt idx="17">
                        <c:v>3</c:v>
                      </c:pt>
                      <c:pt idx="18">
                        <c:v>3</c:v>
                      </c:pt>
                      <c:pt idx="19">
                        <c:v>3</c:v>
                      </c:pt>
                      <c:pt idx="20">
                        <c:v>3</c:v>
                      </c:pt>
                      <c:pt idx="21">
                        <c:v>17</c:v>
                      </c:pt>
                      <c:pt idx="22">
                        <c:v>3</c:v>
                      </c:pt>
                      <c:pt idx="23">
                        <c:v>3</c:v>
                      </c:pt>
                      <c:pt idx="24">
                        <c:v>5</c:v>
                      </c:pt>
                      <c:pt idx="25">
                        <c:v>6</c:v>
                      </c:pt>
                      <c:pt idx="26">
                        <c:v>1</c:v>
                      </c:pt>
                      <c:pt idx="27">
                        <c:v>1</c:v>
                      </c:pt>
                      <c:pt idx="28">
                        <c:v>4</c:v>
                      </c:pt>
                      <c:pt idx="29">
                        <c:v>2</c:v>
                      </c:pt>
                      <c:pt idx="30">
                        <c:v>2</c:v>
                      </c:pt>
                      <c:pt idx="31">
                        <c:v>20</c:v>
                      </c:pt>
                      <c:pt idx="32">
                        <c:v>10</c:v>
                      </c:pt>
                      <c:pt idx="33">
                        <c:v>3</c:v>
                      </c:pt>
                      <c:pt idx="34">
                        <c:v>4</c:v>
                      </c:pt>
                      <c:pt idx="35">
                        <c:v>3</c:v>
                      </c:pt>
                      <c:pt idx="36">
                        <c:v>4</c:v>
                      </c:pt>
                      <c:pt idx="37">
                        <c:v>1</c:v>
                      </c:pt>
                      <c:pt idx="38">
                        <c:v>2</c:v>
                      </c:pt>
                      <c:pt idx="39">
                        <c:v>1</c:v>
                      </c:pt>
                    </c:numCache>
                  </c:numRef>
                </c:val>
                <c:extLst>
                  <c:ext xmlns:c16="http://schemas.microsoft.com/office/drawing/2014/chart" uri="{C3380CC4-5D6E-409C-BE32-E72D297353CC}">
                    <c16:uniqueId val="{0000005B-A4AD-4226-A0B2-BAFEB787F66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'Allocation SB 2019'!$H$15</c15:sqref>
                        </c15:formulaRef>
                      </c:ext>
                    </c:extLst>
                    <c:strCache>
                      <c:ptCount val="1"/>
                      <c:pt idx="0">
                        <c:v>Amount</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5D-A4AD-4226-A0B2-BAFEB787F665}"/>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5F-A4AD-4226-A0B2-BAFEB787F665}"/>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61-A4AD-4226-A0B2-BAFEB787F665}"/>
                    </c:ext>
                  </c:extLst>
                </c:dPt>
                <c:dPt>
                  <c:idx val="3"/>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63-A4AD-4226-A0B2-BAFEB787F665}"/>
                    </c:ext>
                  </c:extLst>
                </c:dPt>
                <c:dPt>
                  <c:idx val="4"/>
                  <c:bubble3D val="0"/>
                  <c:spPr>
                    <a:solidFill>
                      <a:srgbClr val="9900CC"/>
                    </a:solidFill>
                    <a:ln w="19050">
                      <a:solidFill>
                        <a:schemeClr val="lt1"/>
                      </a:solidFill>
                    </a:ln>
                    <a:effectLst/>
                  </c:spPr>
                  <c:extLst xmlns:c15="http://schemas.microsoft.com/office/drawing/2012/chart">
                    <c:ext xmlns:c16="http://schemas.microsoft.com/office/drawing/2014/chart" uri="{C3380CC4-5D6E-409C-BE32-E72D297353CC}">
                      <c16:uniqueId val="{00000065-A4AD-4226-A0B2-BAFEB787F665}"/>
                    </c:ext>
                  </c:extLst>
                </c:dPt>
                <c:dPt>
                  <c:idx val="5"/>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67-A4AD-4226-A0B2-BAFEB787F665}"/>
                    </c:ext>
                  </c:extLst>
                </c:dPt>
                <c:dPt>
                  <c:idx val="6"/>
                  <c:bubble3D val="0"/>
                  <c:spPr>
                    <a:solidFill>
                      <a:srgbClr val="990099"/>
                    </a:solidFill>
                    <a:ln w="19050">
                      <a:solidFill>
                        <a:schemeClr val="lt1"/>
                      </a:solidFill>
                    </a:ln>
                    <a:effectLst/>
                  </c:spPr>
                  <c:extLst xmlns:c15="http://schemas.microsoft.com/office/drawing/2012/chart">
                    <c:ext xmlns:c16="http://schemas.microsoft.com/office/drawing/2014/chart" uri="{C3380CC4-5D6E-409C-BE32-E72D297353CC}">
                      <c16:uniqueId val="{00000069-A4AD-4226-A0B2-BAFEB787F665}"/>
                    </c:ext>
                  </c:extLst>
                </c:dPt>
                <c:dPt>
                  <c:idx val="7"/>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6B-A4AD-4226-A0B2-BAFEB787F665}"/>
                    </c:ext>
                  </c:extLst>
                </c:dPt>
                <c:dPt>
                  <c:idx val="8"/>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D-A4AD-4226-A0B2-BAFEB787F665}"/>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D-A4AD-4226-A0B2-BAFEB787F665}"/>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5F-A4AD-4226-A0B2-BAFEB787F665}"/>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5712B0E-E0AD-4CCC-96C9-81DAC9575818}" type="CATEGORYNAME">
                            <a:rPr lang="en-US" sz="1600" b="1">
                              <a:solidFill>
                                <a:srgbClr val="00B050"/>
                              </a:solidFill>
                            </a:rPr>
                            <a:pPr>
                              <a:defRPr/>
                            </a:pPr>
                            <a:t>[NOM DE CATÉGORIE]</a:t>
                          </a:fld>
                          <a:r>
                            <a:rPr lang="en-US" sz="1600" b="1" baseline="0"/>
                            <a:t>
</a:t>
                          </a:r>
                          <a:fld id="{43E78325-1C8A-43D4-8AEF-D0B90E5A2857}" type="PERCENTAGE">
                            <a:rPr lang="en-US" sz="1600" b="1" baseline="0">
                              <a:solidFill>
                                <a:sysClr val="windowText" lastClr="000000"/>
                              </a:solidFill>
                            </a:rPr>
                            <a:pPr>
                              <a:defRPr/>
                            </a:pPr>
                            <a:t>[POURCENTAGE]</a:t>
                          </a:fld>
                          <a:endParaRPr lang="en-US" sz="1600"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861169482520254"/>
                            <c:h val="0.12069062101941017"/>
                          </c:manualLayout>
                        </c15:layout>
                        <c15:dlblFieldTable/>
                        <c15:showDataLabelsRange val="0"/>
                      </c:ext>
                      <c:ext xmlns:c16="http://schemas.microsoft.com/office/drawing/2014/chart" uri="{C3380CC4-5D6E-409C-BE32-E72D297353CC}">
                        <c16:uniqueId val="{00000061-A4AD-4226-A0B2-BAFEB787F665}"/>
                      </c:ext>
                    </c:extLst>
                  </c:dLbl>
                  <c:dLbl>
                    <c:idx val="3"/>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3-A4AD-4226-A0B2-BAFEB787F665}"/>
                      </c:ext>
                    </c:extLst>
                  </c:dLbl>
                  <c:dLbl>
                    <c:idx val="4"/>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5-A4AD-4226-A0B2-BAFEB787F665}"/>
                      </c:ext>
                    </c:extLst>
                  </c:dLbl>
                  <c:dLbl>
                    <c:idx val="5"/>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7-A4AD-4226-A0B2-BAFEB787F665}"/>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9-A4AD-4226-A0B2-BAFEB787F665}"/>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B-A4AD-4226-A0B2-BAFEB787F665}"/>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D-A4AD-4226-A0B2-BAFEB787F66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2020'!$C$16:$C$22</c15:sqref>
                        </c15:formulaRef>
                      </c:ext>
                    </c:extLst>
                    <c:strCache>
                      <c:ptCount val="7"/>
                      <c:pt idx="0">
                        <c:v>Infrastructure for production and storage of green energy and heat</c:v>
                      </c:pt>
                      <c:pt idx="1">
                        <c:v>Green real estate (BDT)</c:v>
                      </c:pt>
                      <c:pt idx="2">
                        <c:v>Green real estate (CDC II)</c:v>
                      </c:pt>
                      <c:pt idx="3">
                        <c:v>Infrastructure and services for sustainable mobility</c:v>
                      </c:pt>
                      <c:pt idx="4">
                        <c:v>Digital infrastructure (Eco-efficient datacenters)</c:v>
                      </c:pt>
                      <c:pt idx="5">
                        <c:v>Digital infrastructure</c:v>
                      </c:pt>
                      <c:pt idx="6">
                        <c:v>Health and social healthcare</c:v>
                      </c:pt>
                    </c:strCache>
                  </c:strRef>
                </c:cat>
                <c:val>
                  <c:numRef>
                    <c:extLst xmlns:c15="http://schemas.microsoft.com/office/drawing/2012/chart">
                      <c:ext xmlns:c15="http://schemas.microsoft.com/office/drawing/2012/chart" uri="{02D57815-91ED-43cb-92C2-25804820EDAC}">
                        <c15:formulaRef>
                          <c15:sqref>'Allocation SB 2019'!$H$16:$H$24</c15:sqref>
                        </c15:formulaRef>
                      </c:ext>
                    </c:extLst>
                    <c:numCache>
                      <c:formatCode>#\ ##0.00\ \ </c:formatCode>
                      <c:ptCount val="9"/>
                      <c:pt idx="0">
                        <c:v>26130146.489999998</c:v>
                      </c:pt>
                      <c:pt idx="1">
                        <c:v>58818031</c:v>
                      </c:pt>
                      <c:pt idx="2">
                        <c:v>313133420.15680003</c:v>
                      </c:pt>
                      <c:pt idx="3">
                        <c:v>40000000</c:v>
                      </c:pt>
                      <c:pt idx="4">
                        <c:v>5999872</c:v>
                      </c:pt>
                      <c:pt idx="5">
                        <c:v>24500000</c:v>
                      </c:pt>
                      <c:pt idx="6">
                        <c:v>3153608.58</c:v>
                      </c:pt>
                      <c:pt idx="7">
                        <c:v>114430044</c:v>
                      </c:pt>
                      <c:pt idx="8">
                        <c:v>38154280.700000003</c:v>
                      </c:pt>
                    </c:numCache>
                  </c:numRef>
                </c:val>
                <c:extLst xmlns:c15="http://schemas.microsoft.com/office/drawing/2012/chart">
                  <c:ext xmlns:c16="http://schemas.microsoft.com/office/drawing/2014/chart" uri="{C3380CC4-5D6E-409C-BE32-E72D297353CC}">
                    <c16:uniqueId val="{0000006E-A4AD-4226-A0B2-BAFEB787F665}"/>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8326607880662"/>
          <c:y val="0.24170286346380607"/>
          <c:w val="0.33453057957101995"/>
          <c:h val="0.64281137642626973"/>
        </c:manualLayout>
      </c:layout>
      <c:doughnutChart>
        <c:varyColors val="1"/>
        <c:ser>
          <c:idx val="3"/>
          <c:order val="3"/>
          <c:tx>
            <c:v>2021</c:v>
          </c:tx>
          <c:dPt>
            <c:idx val="0"/>
            <c:bubble3D val="0"/>
            <c:spPr>
              <a:solidFill>
                <a:srgbClr val="469067"/>
              </a:solidFill>
              <a:ln w="19050">
                <a:solidFill>
                  <a:schemeClr val="lt1"/>
                </a:solidFill>
              </a:ln>
              <a:effectLst/>
            </c:spPr>
            <c:extLst>
              <c:ext xmlns:c16="http://schemas.microsoft.com/office/drawing/2014/chart" uri="{C3380CC4-5D6E-409C-BE32-E72D297353CC}">
                <c16:uniqueId val="{00000001-E98C-4C8F-99C7-935C495C130B}"/>
              </c:ext>
            </c:extLst>
          </c:dPt>
          <c:dPt>
            <c:idx val="1"/>
            <c:bubble3D val="0"/>
            <c:spPr>
              <a:solidFill>
                <a:srgbClr val="00B050"/>
              </a:solidFill>
              <a:ln w="19050">
                <a:solidFill>
                  <a:schemeClr val="lt1"/>
                </a:solidFill>
              </a:ln>
              <a:effectLst>
                <a:softEdge rad="0"/>
              </a:effectLst>
            </c:spPr>
            <c:extLst>
              <c:ext xmlns:c16="http://schemas.microsoft.com/office/drawing/2014/chart" uri="{C3380CC4-5D6E-409C-BE32-E72D297353CC}">
                <c16:uniqueId val="{00000003-E98C-4C8F-99C7-935C495C130B}"/>
              </c:ext>
            </c:extLst>
          </c:dPt>
          <c:dPt>
            <c:idx val="2"/>
            <c:bubble3D val="0"/>
            <c:spPr>
              <a:solidFill>
                <a:srgbClr val="00B050"/>
              </a:solidFill>
              <a:ln w="0">
                <a:solidFill>
                  <a:schemeClr val="lt1"/>
                </a:solidFill>
              </a:ln>
              <a:effectLst/>
            </c:spPr>
            <c:extLst>
              <c:ext xmlns:c16="http://schemas.microsoft.com/office/drawing/2014/chart" uri="{C3380CC4-5D6E-409C-BE32-E72D297353CC}">
                <c16:uniqueId val="{00000005-E98C-4C8F-99C7-935C495C130B}"/>
              </c:ext>
            </c:extLst>
          </c:dPt>
          <c:dPt>
            <c:idx val="3"/>
            <c:bubble3D val="0"/>
            <c:spPr>
              <a:solidFill>
                <a:srgbClr val="33CC33"/>
              </a:solidFill>
              <a:ln w="19050">
                <a:solidFill>
                  <a:schemeClr val="lt1"/>
                </a:solidFill>
              </a:ln>
              <a:effectLst/>
            </c:spPr>
            <c:extLst>
              <c:ext xmlns:c16="http://schemas.microsoft.com/office/drawing/2014/chart" uri="{C3380CC4-5D6E-409C-BE32-E72D297353CC}">
                <c16:uniqueId val="{00000007-E98C-4C8F-99C7-935C495C130B}"/>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E98C-4C8F-99C7-935C495C130B}"/>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0B-E98C-4C8F-99C7-935C495C130B}"/>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E98C-4C8F-99C7-935C495C130B}"/>
              </c:ext>
            </c:extLst>
          </c:dPt>
          <c:dPt>
            <c:idx val="7"/>
            <c:bubble3D val="0"/>
            <c:spPr>
              <a:solidFill>
                <a:srgbClr val="E67AE6"/>
              </a:solidFill>
              <a:ln w="19050">
                <a:solidFill>
                  <a:schemeClr val="lt1"/>
                </a:solidFill>
              </a:ln>
              <a:effectLst/>
            </c:spPr>
            <c:extLst>
              <c:ext xmlns:c16="http://schemas.microsoft.com/office/drawing/2014/chart" uri="{C3380CC4-5D6E-409C-BE32-E72D297353CC}">
                <c16:uniqueId val="{0000000F-E98C-4C8F-99C7-935C495C130B}"/>
              </c:ext>
            </c:extLst>
          </c:dPt>
          <c:dLbls>
            <c:dLbl>
              <c:idx val="0"/>
              <c:layout>
                <c:manualLayout>
                  <c:x val="0.35240781646351682"/>
                  <c:y val="-1.0244445678496028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20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084209633310349"/>
                      <c:h val="0.22103206316397278"/>
                    </c:manualLayout>
                  </c15:layout>
                  <c15:dlblFieldTable/>
                  <c15:showDataLabelsRange val="0"/>
                </c:ext>
                <c:ext xmlns:c16="http://schemas.microsoft.com/office/drawing/2014/chart" uri="{C3380CC4-5D6E-409C-BE32-E72D297353CC}">
                  <c16:uniqueId val="{00000001-E98C-4C8F-99C7-935C495C130B}"/>
                </c:ext>
              </c:extLst>
            </c:dLbl>
            <c:dLbl>
              <c:idx val="1"/>
              <c:layout>
                <c:manualLayout>
                  <c:x val="0.29212245458831004"/>
                  <c:y val="0.20069028704373906"/>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2000" b="1">
                        <a:solidFill>
                          <a:srgbClr val="00B050"/>
                        </a:solidFill>
                      </a:rPr>
                      <a:pPr>
                        <a:defRPr/>
                      </a:pPr>
                      <a:t>[NOM DE CATÉGORIE]</a:t>
                    </a:fld>
                    <a:r>
                      <a:rPr lang="en-US" baseline="0"/>
                      <a:t>
</a:t>
                    </a:r>
                    <a:r>
                      <a:rPr lang="en-US" sz="1600" b="1" baseline="0">
                        <a:solidFill>
                          <a:sysClr val="windowText" lastClr="000000"/>
                        </a:solidFill>
                      </a:rPr>
                      <a:t>10%</a:t>
                    </a:r>
                  </a:p>
                </c:rich>
              </c:tx>
              <c:spPr>
                <a:xfrm>
                  <a:off x="8757577" y="3946673"/>
                  <a:ext cx="1843294" cy="1395171"/>
                </a:xfrm>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29131"/>
                        <a:gd name="adj2" fmla="val -49970"/>
                      </a:avLst>
                    </a:prstGeom>
                    <a:noFill/>
                    <a:ln>
                      <a:noFill/>
                    </a:ln>
                  </c15:spPr>
                  <c15:layout>
                    <c:manualLayout>
                      <c:w val="0.23700858588055698"/>
                      <c:h val="0.21056752804949166"/>
                    </c:manualLayout>
                  </c15:layout>
                  <c15:dlblFieldTable/>
                  <c15:showDataLabelsRange val="0"/>
                </c:ext>
                <c:ext xmlns:c16="http://schemas.microsoft.com/office/drawing/2014/chart" uri="{C3380CC4-5D6E-409C-BE32-E72D297353CC}">
                  <c16:uniqueId val="{00000003-E98C-4C8F-99C7-935C495C130B}"/>
                </c:ext>
              </c:extLst>
            </c:dLbl>
            <c:dLbl>
              <c:idx val="2"/>
              <c:layout>
                <c:manualLayout>
                  <c:x val="0.23428073397145011"/>
                  <c:y val="9.8713224630284979E-2"/>
                </c:manualLayout>
              </c:layout>
              <c:tx>
                <c:rich>
                  <a:bodyPr/>
                  <a:lstStyle/>
                  <a:p>
                    <a:fld id="{F80C0BD6-5AE8-42EA-A314-3B9C036AA1B0}" type="CATEGORYNAME">
                      <a:rPr lang="en-US" sz="2000" b="1">
                        <a:solidFill>
                          <a:srgbClr val="00B050"/>
                        </a:solidFill>
                      </a:rPr>
                      <a:pPr/>
                      <a:t>[NOM DE CATÉGORIE]</a:t>
                    </a:fld>
                    <a:endParaRPr lang="en-US" sz="2000" b="1">
                      <a:solidFill>
                        <a:srgbClr val="00B050"/>
                      </a:solidFill>
                    </a:endParaRPr>
                  </a:p>
                  <a:p>
                    <a:r>
                      <a:rPr lang="en-US" sz="1600" b="1">
                        <a:solidFill>
                          <a:sysClr val="windowText" lastClr="000000"/>
                        </a:solidFill>
                      </a:rPr>
                      <a:t>49</a:t>
                    </a:r>
                    <a:r>
                      <a:rPr lang="en-US" sz="1600" b="1" baseline="0">
                        <a:solidFill>
                          <a:sysClr val="windowText" lastClr="000000"/>
                        </a:solidFill>
                      </a:rPr>
                      <a:t> %</a:t>
                    </a:r>
                  </a:p>
                </c:rich>
              </c:tx>
              <c:showLegendKey val="0"/>
              <c:showVal val="1"/>
              <c:showCatName val="0"/>
              <c:showSerName val="0"/>
              <c:showPercent val="1"/>
              <c:showBubbleSize val="0"/>
              <c:extLst>
                <c:ext xmlns:c15="http://schemas.microsoft.com/office/drawing/2012/chart" uri="{CE6537A1-D6FC-4f65-9D91-7224C49458BB}">
                  <c15:layout>
                    <c:manualLayout>
                      <c:w val="0.2319585378296824"/>
                      <c:h val="0.17228914446429722"/>
                    </c:manualLayout>
                  </c15:layout>
                  <c15:dlblFieldTable/>
                  <c15:showDataLabelsRange val="0"/>
                </c:ext>
                <c:ext xmlns:c16="http://schemas.microsoft.com/office/drawing/2014/chart" uri="{C3380CC4-5D6E-409C-BE32-E72D297353CC}">
                  <c16:uniqueId val="{00000005-E98C-4C8F-99C7-935C495C130B}"/>
                </c:ext>
              </c:extLst>
            </c:dLbl>
            <c:dLbl>
              <c:idx val="3"/>
              <c:layout>
                <c:manualLayout>
                  <c:x val="-0.19778133322242419"/>
                  <c:y val="0.11456091813864579"/>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20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5063067267269645"/>
                      <c:h val="0.22250978985302991"/>
                    </c:manualLayout>
                  </c15:layout>
                  <c15:dlblFieldTable/>
                  <c15:showDataLabelsRange val="0"/>
                </c:ext>
                <c:ext xmlns:c16="http://schemas.microsoft.com/office/drawing/2014/chart" uri="{C3380CC4-5D6E-409C-BE32-E72D297353CC}">
                  <c16:uniqueId val="{00000007-E98C-4C8F-99C7-935C495C130B}"/>
                </c:ext>
              </c:extLst>
            </c:dLbl>
            <c:dLbl>
              <c:idx val="4"/>
              <c:layout>
                <c:manualLayout>
                  <c:x val="-0.21859253924837813"/>
                  <c:y val="4.3863667013549101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20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07054106768766"/>
                      <c:h val="0.18464267025449813"/>
                    </c:manualLayout>
                  </c15:layout>
                  <c15:dlblFieldTable/>
                  <c15:showDataLabelsRange val="0"/>
                </c:ext>
                <c:ext xmlns:c16="http://schemas.microsoft.com/office/drawing/2014/chart" uri="{C3380CC4-5D6E-409C-BE32-E72D297353CC}">
                  <c16:uniqueId val="{00000009-E98C-4C8F-99C7-935C495C130B}"/>
                </c:ext>
              </c:extLst>
            </c:dLbl>
            <c:dLbl>
              <c:idx val="5"/>
              <c:layout>
                <c:manualLayout>
                  <c:x val="-0.22313410833709649"/>
                  <c:y val="-0.13422207147826307"/>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2000" b="1">
                        <a:solidFill>
                          <a:srgbClr val="FFCCFF"/>
                        </a:solidFill>
                      </a:rPr>
                      <a:pPr>
                        <a:defRPr/>
                      </a:pPr>
                      <a:t>[NOM DE CATÉGORIE]</a:t>
                    </a:fld>
                    <a:r>
                      <a:rPr lang="en-US" sz="1600" b="1" baseline="0">
                        <a:solidFill>
                          <a:sysClr val="windowText" lastClr="000000"/>
                        </a:solidFill>
                      </a:rPr>
                      <a:t>
0,3%</a:t>
                    </a:r>
                  </a:p>
                </c:rich>
              </c:tx>
              <c:spPr>
                <a:xfrm>
                  <a:off x="4390121" y="2112092"/>
                  <a:ext cx="1928046" cy="1014492"/>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20486094054756912"/>
                      <c:h val="0.1867055351948636"/>
                    </c:manualLayout>
                  </c15:layout>
                  <c15:dlblFieldTable/>
                  <c15:showDataLabelsRange val="0"/>
                </c:ext>
                <c:ext xmlns:c16="http://schemas.microsoft.com/office/drawing/2014/chart" uri="{C3380CC4-5D6E-409C-BE32-E72D297353CC}">
                  <c16:uniqueId val="{0000000B-E98C-4C8F-99C7-935C495C130B}"/>
                </c:ext>
              </c:extLst>
            </c:dLbl>
            <c:dLbl>
              <c:idx val="6"/>
              <c:layout>
                <c:manualLayout>
                  <c:x val="0.161943309754291"/>
                  <c:y val="-0.16042794644055819"/>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20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0.24148083699482312"/>
                      <c:h val="0.15773920592508384"/>
                    </c:manualLayout>
                  </c15:layout>
                  <c15:dlblFieldTable/>
                  <c15:showDataLabelsRange val="0"/>
                </c:ext>
                <c:ext xmlns:c16="http://schemas.microsoft.com/office/drawing/2014/chart" uri="{C3380CC4-5D6E-409C-BE32-E72D297353CC}">
                  <c16:uniqueId val="{0000000D-E98C-4C8F-99C7-935C495C130B}"/>
                </c:ext>
              </c:extLst>
            </c:dLbl>
            <c:dLbl>
              <c:idx val="7"/>
              <c:delete val="1"/>
              <c:extLst>
                <c:ext xmlns:c15="http://schemas.microsoft.com/office/drawing/2012/chart" uri="{CE6537A1-D6FC-4f65-9D91-7224C49458BB}">
                  <c15:layout>
                    <c:manualLayout>
                      <c:w val="8.6913277276353451E-2"/>
                      <c:h val="8.7189872235808083E-2"/>
                    </c:manualLayout>
                  </c15:layout>
                </c:ext>
                <c:ext xmlns:c16="http://schemas.microsoft.com/office/drawing/2014/chart" uri="{C3380CC4-5D6E-409C-BE32-E72D297353CC}">
                  <c16:uniqueId val="{0000000F-E98C-4C8F-99C7-935C495C130B}"/>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SB 2021'!$C$16:$C$23</c:f>
              <c:strCache>
                <c:ptCount val="7"/>
                <c:pt idx="0">
                  <c:v>Infrastructure for production and storage of green energy and heat</c:v>
                </c:pt>
                <c:pt idx="1">
                  <c:v>Green real estate (BDT)</c:v>
                </c:pt>
                <c:pt idx="2">
                  <c:v>Green real estate (CDC II)</c:v>
                </c:pt>
                <c:pt idx="3">
                  <c:v>Infrastructure and services for sustainable mobility</c:v>
                </c:pt>
                <c:pt idx="4">
                  <c:v>Digital infrastructure</c:v>
                </c:pt>
                <c:pt idx="5">
                  <c:v>Social and Solidarity
Economy</c:v>
                </c:pt>
                <c:pt idx="6">
                  <c:v>Health and social healthcare</c:v>
                </c:pt>
              </c:strCache>
            </c:strRef>
          </c:cat>
          <c:val>
            <c:numRef>
              <c:f>'Allocation SB 2021'!$H$16:$H$23</c:f>
              <c:numCache>
                <c:formatCode>#\ ##0.00\ \ </c:formatCode>
                <c:ptCount val="8"/>
                <c:pt idx="0">
                  <c:v>18831689.219999999</c:v>
                </c:pt>
                <c:pt idx="1">
                  <c:v>51914736.060000002</c:v>
                </c:pt>
                <c:pt idx="2">
                  <c:v>254800000</c:v>
                </c:pt>
                <c:pt idx="3">
                  <c:v>6297161.5</c:v>
                </c:pt>
                <c:pt idx="4">
                  <c:v>162900000</c:v>
                </c:pt>
                <c:pt idx="5">
                  <c:v>1700000</c:v>
                </c:pt>
                <c:pt idx="6">
                  <c:v>9022071.0000000019</c:v>
                </c:pt>
                <c:pt idx="7">
                  <c:v>14892600</c:v>
                </c:pt>
              </c:numCache>
            </c:numRef>
          </c:val>
          <c:extLst>
            <c:ext xmlns:c16="http://schemas.microsoft.com/office/drawing/2014/chart" uri="{C3380CC4-5D6E-409C-BE32-E72D297353CC}">
              <c16:uniqueId val="{00000010-E98C-4C8F-99C7-935C495C130B}"/>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12-E98C-4C8F-99C7-935C495C13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E98C-4C8F-99C7-935C495C13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E98C-4C8F-99C7-935C495C13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E98C-4C8F-99C7-935C495C13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E98C-4C8F-99C7-935C495C130B}"/>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C-E98C-4C8F-99C7-935C495C130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E98C-4C8F-99C7-935C495C130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E98C-4C8F-99C7-935C495C130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2-E98C-4C8F-99C7-935C495C130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4-E98C-4C8F-99C7-935C495C130B}"/>
                    </c:ext>
                  </c:extLst>
                </c:dPt>
                <c:dPt>
                  <c:idx val="10"/>
                  <c:bubble3D val="0"/>
                  <c:spPr>
                    <a:solidFill>
                      <a:srgbClr val="33CC33"/>
                    </a:solidFill>
                    <a:ln w="19050">
                      <a:solidFill>
                        <a:schemeClr val="lt1"/>
                      </a:solidFill>
                    </a:ln>
                    <a:effectLst/>
                  </c:spPr>
                  <c:extLst>
                    <c:ext xmlns:c16="http://schemas.microsoft.com/office/drawing/2014/chart" uri="{C3380CC4-5D6E-409C-BE32-E72D297353CC}">
                      <c16:uniqueId val="{00000026-E98C-4C8F-99C7-935C495C130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8-E98C-4C8F-99C7-935C495C130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A-E98C-4C8F-99C7-935C495C130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2C-E98C-4C8F-99C7-935C495C130B}"/>
                    </c:ext>
                  </c:extLst>
                </c:dPt>
                <c:dPt>
                  <c:idx val="14"/>
                  <c:bubble3D val="0"/>
                  <c:spPr>
                    <a:solidFill>
                      <a:srgbClr val="92D050"/>
                    </a:solidFill>
                    <a:ln w="19050">
                      <a:solidFill>
                        <a:schemeClr val="lt1"/>
                      </a:solidFill>
                    </a:ln>
                    <a:effectLst/>
                  </c:spPr>
                  <c:extLst>
                    <c:ext xmlns:c16="http://schemas.microsoft.com/office/drawing/2014/chart" uri="{C3380CC4-5D6E-409C-BE32-E72D297353CC}">
                      <c16:uniqueId val="{0000002E-E98C-4C8F-99C7-935C495C130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0-E98C-4C8F-99C7-935C495C130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2-E98C-4C8F-99C7-935C495C130B}"/>
                    </c:ext>
                  </c:extLst>
                </c:dPt>
                <c:dPt>
                  <c:idx val="17"/>
                  <c:bubble3D val="0"/>
                  <c:spPr>
                    <a:solidFill>
                      <a:srgbClr val="B4F991"/>
                    </a:solidFill>
                    <a:ln w="19050">
                      <a:solidFill>
                        <a:schemeClr val="lt1"/>
                      </a:solidFill>
                    </a:ln>
                    <a:effectLst/>
                  </c:spPr>
                  <c:extLst>
                    <c:ext xmlns:c16="http://schemas.microsoft.com/office/drawing/2014/chart" uri="{C3380CC4-5D6E-409C-BE32-E72D297353CC}">
                      <c16:uniqueId val="{00000034-E98C-4C8F-99C7-935C495C130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36-E98C-4C8F-99C7-935C495C130B}"/>
                    </c:ext>
                  </c:extLst>
                </c:dPt>
                <c:dPt>
                  <c:idx val="19"/>
                  <c:bubble3D val="0"/>
                  <c:spPr>
                    <a:solidFill>
                      <a:srgbClr val="BEE3A7"/>
                    </a:solidFill>
                    <a:ln w="19050">
                      <a:solidFill>
                        <a:schemeClr val="lt1"/>
                      </a:solidFill>
                    </a:ln>
                    <a:effectLst/>
                  </c:spPr>
                  <c:extLst>
                    <c:ext xmlns:c16="http://schemas.microsoft.com/office/drawing/2014/chart" uri="{C3380CC4-5D6E-409C-BE32-E72D297353CC}">
                      <c16:uniqueId val="{00000038-E98C-4C8F-99C7-935C495C130B}"/>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A-E98C-4C8F-99C7-935C495C130B}"/>
                    </c:ext>
                  </c:extLst>
                </c:dPt>
                <c:dPt>
                  <c:idx val="21"/>
                  <c:bubble3D val="0"/>
                  <c:spPr>
                    <a:solidFill>
                      <a:srgbClr val="7030A0"/>
                    </a:solidFill>
                    <a:ln w="19050">
                      <a:solidFill>
                        <a:schemeClr val="lt1"/>
                      </a:solidFill>
                    </a:ln>
                    <a:effectLst/>
                  </c:spPr>
                  <c:extLst>
                    <c:ext xmlns:c16="http://schemas.microsoft.com/office/drawing/2014/chart" uri="{C3380CC4-5D6E-409C-BE32-E72D297353CC}">
                      <c16:uniqueId val="{0000003C-E98C-4C8F-99C7-935C495C130B}"/>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3E-E98C-4C8F-99C7-935C495C130B}"/>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40-E98C-4C8F-99C7-935C495C130B}"/>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2-E98C-4C8F-99C7-935C495C130B}"/>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44-E98C-4C8F-99C7-935C495C130B}"/>
                    </c:ext>
                  </c:extLst>
                </c:dPt>
                <c:dPt>
                  <c:idx val="26"/>
                  <c:bubble3D val="0"/>
                  <c:spPr>
                    <a:solidFill>
                      <a:srgbClr val="990099"/>
                    </a:solidFill>
                    <a:ln w="19050">
                      <a:solidFill>
                        <a:schemeClr val="lt1"/>
                      </a:solidFill>
                    </a:ln>
                    <a:effectLst/>
                  </c:spPr>
                  <c:extLst>
                    <c:ext xmlns:c16="http://schemas.microsoft.com/office/drawing/2014/chart" uri="{C3380CC4-5D6E-409C-BE32-E72D297353CC}">
                      <c16:uniqueId val="{00000046-E98C-4C8F-99C7-935C495C130B}"/>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48-E98C-4C8F-99C7-935C495C130B}"/>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A-E98C-4C8F-99C7-935C495C130B}"/>
                    </c:ext>
                  </c:extLst>
                </c:dPt>
                <c:dPt>
                  <c:idx val="29"/>
                  <c:bubble3D val="0"/>
                  <c:spPr>
                    <a:solidFill>
                      <a:srgbClr val="E67AE6"/>
                    </a:solidFill>
                    <a:ln w="19050">
                      <a:solidFill>
                        <a:schemeClr val="lt1"/>
                      </a:solidFill>
                    </a:ln>
                    <a:effectLst/>
                  </c:spPr>
                  <c:extLst>
                    <c:ext xmlns:c16="http://schemas.microsoft.com/office/drawing/2014/chart" uri="{C3380CC4-5D6E-409C-BE32-E72D297353CC}">
                      <c16:uniqueId val="{0000004C-E98C-4C8F-99C7-935C495C130B}"/>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E-E98C-4C8F-99C7-935C495C130B}"/>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50-E98C-4C8F-99C7-935C495C130B}"/>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2-E98C-4C8F-99C7-935C495C130B}"/>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4-E98C-4C8F-99C7-935C495C130B}"/>
                    </c:ext>
                  </c:extLst>
                </c:dPt>
                <c:dPt>
                  <c:idx val="34"/>
                  <c:bubble3D val="0"/>
                  <c:spPr>
                    <a:solidFill>
                      <a:srgbClr val="FFCCFF"/>
                    </a:solidFill>
                    <a:ln w="19050">
                      <a:solidFill>
                        <a:schemeClr val="lt1"/>
                      </a:solidFill>
                    </a:ln>
                    <a:effectLst/>
                  </c:spPr>
                  <c:extLst>
                    <c:ext xmlns:c16="http://schemas.microsoft.com/office/drawing/2014/chart" uri="{C3380CC4-5D6E-409C-BE32-E72D297353CC}">
                      <c16:uniqueId val="{00000056-E98C-4C8F-99C7-935C495C130B}"/>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8-E98C-4C8F-99C7-935C495C130B}"/>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A-E98C-4C8F-99C7-935C495C130B}"/>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5C-E98C-4C8F-99C7-935C495C130B}"/>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D-5C54-4BC1-A0B1-DD069304E190}"/>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5F-5C54-4BC1-A0B1-DD069304E190}"/>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12-E98C-4C8F-99C7-935C495C130B}"/>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1C-E98C-4C8F-99C7-935C495C130B}"/>
                      </c:ext>
                    </c:extLst>
                  </c:dLbl>
                  <c:dLbl>
                    <c:idx val="1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26-E98C-4C8F-99C7-935C495C130B}"/>
                      </c:ext>
                    </c:extLst>
                  </c:dLbl>
                  <c:dLbl>
                    <c:idx val="1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2E-E98C-4C8F-99C7-935C495C130B}"/>
                      </c:ext>
                    </c:extLst>
                  </c:dLbl>
                  <c:dLbl>
                    <c:idx val="1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34-E98C-4C8F-99C7-935C495C130B}"/>
                      </c:ext>
                    </c:extLst>
                  </c:dLbl>
                  <c:dLbl>
                    <c:idx val="1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38-E98C-4C8F-99C7-935C495C130B}"/>
                      </c:ext>
                    </c:extLst>
                  </c:dLbl>
                  <c:dLbl>
                    <c:idx val="2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3C-E98C-4C8F-99C7-935C495C130B}"/>
                      </c:ext>
                    </c:extLst>
                  </c:dLbl>
                  <c:dLbl>
                    <c:idx val="2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46-E98C-4C8F-99C7-935C495C130B}"/>
                      </c:ext>
                    </c:extLst>
                  </c:dLbl>
                  <c:dLbl>
                    <c:idx val="2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4C-E98C-4C8F-99C7-935C495C130B}"/>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56-E98C-4C8F-99C7-935C495C130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SB 2021'!$C$16:$C$23</c15:sqref>
                        </c15:formulaRef>
                      </c:ext>
                    </c:extLst>
                    <c:strCache>
                      <c:ptCount val="7"/>
                      <c:pt idx="0">
                        <c:v>Infrastructure for production and storage of green energy and heat</c:v>
                      </c:pt>
                      <c:pt idx="1">
                        <c:v>Green real estate (BDT)</c:v>
                      </c:pt>
                      <c:pt idx="2">
                        <c:v>Green real estate (CDC II)</c:v>
                      </c:pt>
                      <c:pt idx="3">
                        <c:v>Infrastructure and services for sustainable mobility</c:v>
                      </c:pt>
                      <c:pt idx="4">
                        <c:v>Digital infrastructure</c:v>
                      </c:pt>
                      <c:pt idx="5">
                        <c:v>Social and Solidarity
Economy</c:v>
                      </c:pt>
                      <c:pt idx="6">
                        <c:v>Health and social healthcare</c:v>
                      </c:pt>
                    </c:strCache>
                  </c:strRef>
                </c:cat>
                <c:val>
                  <c:numRef>
                    <c:extLst>
                      <c:ext uri="{02D57815-91ED-43cb-92C2-25804820EDAC}">
                        <c15:formulaRef>
                          <c15:sqref>' Allocation summary'!$D$18:$D$57</c15:sqref>
                        </c15:formulaRef>
                      </c:ext>
                    </c:extLst>
                    <c:numCache>
                      <c:formatCode>General</c:formatCode>
                      <c:ptCount val="40"/>
                      <c:pt idx="0">
                        <c:v>19</c:v>
                      </c:pt>
                      <c:pt idx="1">
                        <c:v>5</c:v>
                      </c:pt>
                      <c:pt idx="2">
                        <c:v>2</c:v>
                      </c:pt>
                      <c:pt idx="3">
                        <c:v>9</c:v>
                      </c:pt>
                      <c:pt idx="4">
                        <c:v>3</c:v>
                      </c:pt>
                      <c:pt idx="5">
                        <c:v>38</c:v>
                      </c:pt>
                      <c:pt idx="6">
                        <c:v>21</c:v>
                      </c:pt>
                      <c:pt idx="7">
                        <c:v>8</c:v>
                      </c:pt>
                      <c:pt idx="8">
                        <c:v>6</c:v>
                      </c:pt>
                      <c:pt idx="9">
                        <c:v>3</c:v>
                      </c:pt>
                      <c:pt idx="10">
                        <c:v>11</c:v>
                      </c:pt>
                      <c:pt idx="11">
                        <c:v>2</c:v>
                      </c:pt>
                      <c:pt idx="12">
                        <c:v>4</c:v>
                      </c:pt>
                      <c:pt idx="13">
                        <c:v>5</c:v>
                      </c:pt>
                      <c:pt idx="14">
                        <c:v>2</c:v>
                      </c:pt>
                      <c:pt idx="15">
                        <c:v>1</c:v>
                      </c:pt>
                      <c:pt idx="16">
                        <c:v>1</c:v>
                      </c:pt>
                      <c:pt idx="17">
                        <c:v>3</c:v>
                      </c:pt>
                      <c:pt idx="18">
                        <c:v>3</c:v>
                      </c:pt>
                      <c:pt idx="19">
                        <c:v>3</c:v>
                      </c:pt>
                      <c:pt idx="20">
                        <c:v>3</c:v>
                      </c:pt>
                      <c:pt idx="21">
                        <c:v>17</c:v>
                      </c:pt>
                      <c:pt idx="22">
                        <c:v>3</c:v>
                      </c:pt>
                      <c:pt idx="23">
                        <c:v>3</c:v>
                      </c:pt>
                      <c:pt idx="24">
                        <c:v>5</c:v>
                      </c:pt>
                      <c:pt idx="25">
                        <c:v>6</c:v>
                      </c:pt>
                      <c:pt idx="26">
                        <c:v>1</c:v>
                      </c:pt>
                      <c:pt idx="27">
                        <c:v>1</c:v>
                      </c:pt>
                      <c:pt idx="28">
                        <c:v>4</c:v>
                      </c:pt>
                      <c:pt idx="29">
                        <c:v>2</c:v>
                      </c:pt>
                      <c:pt idx="30">
                        <c:v>2</c:v>
                      </c:pt>
                      <c:pt idx="31">
                        <c:v>20</c:v>
                      </c:pt>
                      <c:pt idx="32">
                        <c:v>10</c:v>
                      </c:pt>
                      <c:pt idx="33">
                        <c:v>3</c:v>
                      </c:pt>
                      <c:pt idx="34">
                        <c:v>4</c:v>
                      </c:pt>
                      <c:pt idx="35">
                        <c:v>3</c:v>
                      </c:pt>
                      <c:pt idx="36">
                        <c:v>4</c:v>
                      </c:pt>
                      <c:pt idx="37">
                        <c:v>1</c:v>
                      </c:pt>
                      <c:pt idx="38">
                        <c:v>2</c:v>
                      </c:pt>
                      <c:pt idx="39">
                        <c:v>1</c:v>
                      </c:pt>
                    </c:numCache>
                  </c:numRef>
                </c:val>
                <c:extLst>
                  <c:ext xmlns:c16="http://schemas.microsoft.com/office/drawing/2014/chart" uri="{C3380CC4-5D6E-409C-BE32-E72D297353CC}">
                    <c16:uniqueId val="{0000005D-E98C-4C8F-99C7-935C495C130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'Allocation SB 2019'!$H$15</c15:sqref>
                        </c15:formulaRef>
                      </c:ext>
                    </c:extLst>
                    <c:strCache>
                      <c:ptCount val="1"/>
                      <c:pt idx="0">
                        <c:v>Amount</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5F-E98C-4C8F-99C7-935C495C130B}"/>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61-E98C-4C8F-99C7-935C495C130B}"/>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63-E98C-4C8F-99C7-935C495C130B}"/>
                    </c:ext>
                  </c:extLst>
                </c:dPt>
                <c:dPt>
                  <c:idx val="3"/>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65-E98C-4C8F-99C7-935C495C130B}"/>
                    </c:ext>
                  </c:extLst>
                </c:dPt>
                <c:dPt>
                  <c:idx val="4"/>
                  <c:bubble3D val="0"/>
                  <c:spPr>
                    <a:solidFill>
                      <a:srgbClr val="9900CC"/>
                    </a:solidFill>
                    <a:ln w="19050">
                      <a:solidFill>
                        <a:schemeClr val="lt1"/>
                      </a:solidFill>
                    </a:ln>
                    <a:effectLst/>
                  </c:spPr>
                  <c:extLst xmlns:c15="http://schemas.microsoft.com/office/drawing/2012/chart">
                    <c:ext xmlns:c16="http://schemas.microsoft.com/office/drawing/2014/chart" uri="{C3380CC4-5D6E-409C-BE32-E72D297353CC}">
                      <c16:uniqueId val="{00000067-E98C-4C8F-99C7-935C495C130B}"/>
                    </c:ext>
                  </c:extLst>
                </c:dPt>
                <c:dPt>
                  <c:idx val="5"/>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69-E98C-4C8F-99C7-935C495C130B}"/>
                    </c:ext>
                  </c:extLst>
                </c:dPt>
                <c:dPt>
                  <c:idx val="6"/>
                  <c:bubble3D val="0"/>
                  <c:spPr>
                    <a:solidFill>
                      <a:srgbClr val="990099"/>
                    </a:solidFill>
                    <a:ln w="19050">
                      <a:solidFill>
                        <a:schemeClr val="lt1"/>
                      </a:solidFill>
                    </a:ln>
                    <a:effectLst/>
                  </c:spPr>
                  <c:extLst xmlns:c15="http://schemas.microsoft.com/office/drawing/2012/chart">
                    <c:ext xmlns:c16="http://schemas.microsoft.com/office/drawing/2014/chart" uri="{C3380CC4-5D6E-409C-BE32-E72D297353CC}">
                      <c16:uniqueId val="{0000006B-E98C-4C8F-99C7-935C495C130B}"/>
                    </c:ext>
                  </c:extLst>
                </c:dPt>
                <c:dPt>
                  <c:idx val="7"/>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6D-E98C-4C8F-99C7-935C495C130B}"/>
                    </c:ext>
                  </c:extLst>
                </c:dPt>
                <c:dPt>
                  <c:idx val="8"/>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F-E98C-4C8F-99C7-935C495C130B}"/>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F-E98C-4C8F-99C7-935C495C130B}"/>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61-E98C-4C8F-99C7-935C495C130B}"/>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5712B0E-E0AD-4CCC-96C9-81DAC9575818}" type="CATEGORYNAME">
                            <a:rPr lang="en-US" sz="1600" b="1">
                              <a:solidFill>
                                <a:srgbClr val="00B050"/>
                              </a:solidFill>
                            </a:rPr>
                            <a:pPr>
                              <a:defRPr/>
                            </a:pPr>
                            <a:t>[NOM DE CATÉGORIE]</a:t>
                          </a:fld>
                          <a:r>
                            <a:rPr lang="en-US" sz="1600" b="1" baseline="0"/>
                            <a:t>
</a:t>
                          </a:r>
                          <a:fld id="{43E78325-1C8A-43D4-8AEF-D0B90E5A2857}" type="PERCENTAGE">
                            <a:rPr lang="en-US" sz="1600" b="1" baseline="0">
                              <a:solidFill>
                                <a:sysClr val="windowText" lastClr="000000"/>
                              </a:solidFill>
                            </a:rPr>
                            <a:pPr>
                              <a:defRPr/>
                            </a:pPr>
                            <a:t>[POURCENTAGE]</a:t>
                          </a:fld>
                          <a:endParaRPr lang="en-US" sz="1600"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861169482520254"/>
                            <c:h val="0.12069062101941017"/>
                          </c:manualLayout>
                        </c15:layout>
                        <c15:dlblFieldTable/>
                        <c15:showDataLabelsRange val="0"/>
                      </c:ext>
                      <c:ext xmlns:c16="http://schemas.microsoft.com/office/drawing/2014/chart" uri="{C3380CC4-5D6E-409C-BE32-E72D297353CC}">
                        <c16:uniqueId val="{00000063-E98C-4C8F-99C7-935C495C130B}"/>
                      </c:ext>
                    </c:extLst>
                  </c:dLbl>
                  <c:dLbl>
                    <c:idx val="3"/>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5-E98C-4C8F-99C7-935C495C130B}"/>
                      </c:ext>
                    </c:extLst>
                  </c:dLbl>
                  <c:dLbl>
                    <c:idx val="4"/>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7-E98C-4C8F-99C7-935C495C130B}"/>
                      </c:ext>
                    </c:extLst>
                  </c:dLbl>
                  <c:dLbl>
                    <c:idx val="5"/>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9-E98C-4C8F-99C7-935C495C130B}"/>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B-E98C-4C8F-99C7-935C495C130B}"/>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D-E98C-4C8F-99C7-935C495C130B}"/>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F-E98C-4C8F-99C7-935C495C130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2021'!$C$16:$C$23</c15:sqref>
                        </c15:formulaRef>
                      </c:ext>
                    </c:extLst>
                    <c:strCache>
                      <c:ptCount val="7"/>
                      <c:pt idx="0">
                        <c:v>Infrastructure for production and storage of green energy and heat</c:v>
                      </c:pt>
                      <c:pt idx="1">
                        <c:v>Green real estate (BDT)</c:v>
                      </c:pt>
                      <c:pt idx="2">
                        <c:v>Green real estate (CDC II)</c:v>
                      </c:pt>
                      <c:pt idx="3">
                        <c:v>Infrastructure and services for sustainable mobility</c:v>
                      </c:pt>
                      <c:pt idx="4">
                        <c:v>Digital infrastructure</c:v>
                      </c:pt>
                      <c:pt idx="5">
                        <c:v>Social and Solidarity
Economy</c:v>
                      </c:pt>
                      <c:pt idx="6">
                        <c:v>Health and social healthcare</c:v>
                      </c:pt>
                    </c:strCache>
                  </c:strRef>
                </c:cat>
                <c:val>
                  <c:numRef>
                    <c:extLst xmlns:c15="http://schemas.microsoft.com/office/drawing/2012/chart">
                      <c:ext xmlns:c15="http://schemas.microsoft.com/office/drawing/2012/chart" uri="{02D57815-91ED-43cb-92C2-25804820EDAC}">
                        <c15:formulaRef>
                          <c15:sqref>'Allocation SB 2019'!$H$16:$H$24</c15:sqref>
                        </c15:formulaRef>
                      </c:ext>
                    </c:extLst>
                    <c:numCache>
                      <c:formatCode>#\ ##0.00\ \ </c:formatCode>
                      <c:ptCount val="9"/>
                      <c:pt idx="0">
                        <c:v>26130146.489999998</c:v>
                      </c:pt>
                      <c:pt idx="1">
                        <c:v>58818031</c:v>
                      </c:pt>
                      <c:pt idx="2">
                        <c:v>313133420.15680003</c:v>
                      </c:pt>
                      <c:pt idx="3">
                        <c:v>40000000</c:v>
                      </c:pt>
                      <c:pt idx="4">
                        <c:v>5999872</c:v>
                      </c:pt>
                      <c:pt idx="5">
                        <c:v>24500000</c:v>
                      </c:pt>
                      <c:pt idx="6">
                        <c:v>3153608.58</c:v>
                      </c:pt>
                      <c:pt idx="7">
                        <c:v>114430044</c:v>
                      </c:pt>
                      <c:pt idx="8">
                        <c:v>38154280.700000003</c:v>
                      </c:pt>
                    </c:numCache>
                  </c:numRef>
                </c:val>
                <c:extLst xmlns:c15="http://schemas.microsoft.com/office/drawing/2012/chart">
                  <c:ext xmlns:c16="http://schemas.microsoft.com/office/drawing/2014/chart" uri="{C3380CC4-5D6E-409C-BE32-E72D297353CC}">
                    <c16:uniqueId val="{00000070-E98C-4C8F-99C7-935C495C130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'Allocation SB 2020'!$H$15</c15:sqref>
                        </c15:formulaRef>
                      </c:ext>
                    </c:extLst>
                    <c:strCache>
                      <c:ptCount val="1"/>
                      <c:pt idx="0">
                        <c:v>Amount</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72-E98C-4C8F-99C7-935C495C130B}"/>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74-E98C-4C8F-99C7-935C495C130B}"/>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76-E98C-4C8F-99C7-935C495C130B}"/>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78-E98C-4C8F-99C7-935C495C130B}"/>
                    </c:ext>
                  </c:extLst>
                </c:dPt>
                <c:dPt>
                  <c:idx val="4"/>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7A-E98C-4C8F-99C7-935C495C130B}"/>
                    </c:ext>
                  </c:extLst>
                </c:dPt>
                <c:dPt>
                  <c:idx val="5"/>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7C-E98C-4C8F-99C7-935C495C130B}"/>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7E-E98C-4C8F-99C7-935C495C130B}"/>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72-E98C-4C8F-99C7-935C495C130B}"/>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74-E98C-4C8F-99C7-935C495C130B}"/>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E77F842-A647-4689-AB66-008C6553AA22}" type="CATEGORYNAME">
                            <a:rPr lang="en-US" sz="1600" b="1">
                              <a:solidFill>
                                <a:srgbClr val="00B050"/>
                              </a:solidFill>
                            </a:rPr>
                            <a:pPr>
                              <a:defRPr/>
                            </a:pPr>
                            <a:t>[NOM DE CATÉGORIE]</a:t>
                          </a:fld>
                          <a:r>
                            <a:rPr lang="en-US" baseline="0"/>
                            <a:t>
</a:t>
                          </a:r>
                          <a:fld id="{82E95F99-3DBA-4E47-B411-76D12C6AC6B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316753760102971E-2"/>
                            <c:h val="8.4076932506563409E-2"/>
                          </c:manualLayout>
                        </c15:layout>
                        <c15:dlblFieldTable/>
                        <c15:showDataLabelsRange val="0"/>
                      </c:ext>
                      <c:ext xmlns:c16="http://schemas.microsoft.com/office/drawing/2014/chart" uri="{C3380CC4-5D6E-409C-BE32-E72D297353CC}">
                        <c16:uniqueId val="{00000076-E98C-4C8F-99C7-935C495C130B}"/>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78-E98C-4C8F-99C7-935C495C130B}"/>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7A-E98C-4C8F-99C7-935C495C130B}"/>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7C-E98C-4C8F-99C7-935C495C130B}"/>
                      </c:ext>
                    </c:extLst>
                  </c:dLbl>
                  <c:dLbl>
                    <c:idx val="6"/>
                    <c:tx>
                      <c:rich>
                        <a:bodyPr/>
                        <a:lstStyle/>
                        <a:p>
                          <a:fld id="{BA82464A-1181-420F-9489-901C9FB9CA84}" type="CATEGORYNAME">
                            <a:rPr lang="en-US" sz="16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E-E98C-4C8F-99C7-935C495C130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2021'!$C$16:$C$23</c15:sqref>
                        </c15:formulaRef>
                      </c:ext>
                    </c:extLst>
                    <c:strCache>
                      <c:ptCount val="7"/>
                      <c:pt idx="0">
                        <c:v>Infrastructure for production and storage of green energy and heat</c:v>
                      </c:pt>
                      <c:pt idx="1">
                        <c:v>Green real estate (BDT)</c:v>
                      </c:pt>
                      <c:pt idx="2">
                        <c:v>Green real estate (CDC II)</c:v>
                      </c:pt>
                      <c:pt idx="3">
                        <c:v>Infrastructure and services for sustainable mobility</c:v>
                      </c:pt>
                      <c:pt idx="4">
                        <c:v>Digital infrastructure</c:v>
                      </c:pt>
                      <c:pt idx="5">
                        <c:v>Social and Solidarity
Economy</c:v>
                      </c:pt>
                      <c:pt idx="6">
                        <c:v>Health and social healthcare</c:v>
                      </c:pt>
                    </c:strCache>
                  </c:strRef>
                </c:cat>
                <c:val>
                  <c:numRef>
                    <c:extLst xmlns:c15="http://schemas.microsoft.com/office/drawing/2012/chart">
                      <c:ext xmlns:c15="http://schemas.microsoft.com/office/drawing/2012/chart" uri="{02D57815-91ED-43cb-92C2-25804820EDAC}">
                        <c15:formulaRef>
                          <c15:sqref>'Allocation SB 2020'!$H$16:$H$22</c15:sqref>
                        </c15:formulaRef>
                      </c:ext>
                    </c:extLst>
                    <c:numCache>
                      <c:formatCode>#\ ##0.00\ \ </c:formatCode>
                      <c:ptCount val="7"/>
                      <c:pt idx="0">
                        <c:v>44557188</c:v>
                      </c:pt>
                      <c:pt idx="1">
                        <c:v>21025911</c:v>
                      </c:pt>
                      <c:pt idx="2">
                        <c:v>379039285.00823331</c:v>
                      </c:pt>
                      <c:pt idx="3">
                        <c:v>21875920.165533897</c:v>
                      </c:pt>
                      <c:pt idx="4">
                        <c:v>8424700</c:v>
                      </c:pt>
                      <c:pt idx="5">
                        <c:v>41267181.899999999</c:v>
                      </c:pt>
                      <c:pt idx="6">
                        <c:v>16201850</c:v>
                      </c:pt>
                    </c:numCache>
                  </c:numRef>
                </c:val>
                <c:extLst xmlns:c15="http://schemas.microsoft.com/office/drawing/2012/chart">
                  <c:ext xmlns:c16="http://schemas.microsoft.com/office/drawing/2014/chart" uri="{C3380CC4-5D6E-409C-BE32-E72D297353CC}">
                    <c16:uniqueId val="{0000007F-E98C-4C8F-99C7-935C495C130B}"/>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13016381681971"/>
          <c:y val="0.23449471843390779"/>
          <c:w val="0.34771098874078649"/>
          <c:h val="0.60072342364047493"/>
        </c:manualLayout>
      </c:layout>
      <c:doughnutChart>
        <c:varyColors val="1"/>
        <c:ser>
          <c:idx val="0"/>
          <c:order val="0"/>
          <c:tx>
            <c:v>2022</c:v>
          </c:tx>
          <c:explosion val="1"/>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12-FDBA-47A9-9739-42BEAFC5FD9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3C-A5DC-4237-A3DD-C6D00F881BD0}"/>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16-FDBA-47A9-9739-42BEAFC5FD93}"/>
              </c:ext>
            </c:extLst>
          </c:dPt>
          <c:dPt>
            <c:idx val="3"/>
            <c:bubble3D val="0"/>
            <c:spPr>
              <a:solidFill>
                <a:srgbClr val="33CC33"/>
              </a:solidFill>
              <a:ln w="19050">
                <a:solidFill>
                  <a:schemeClr val="lt1"/>
                </a:solidFill>
              </a:ln>
              <a:effectLst/>
            </c:spPr>
            <c:extLst>
              <c:ext xmlns:c16="http://schemas.microsoft.com/office/drawing/2014/chart" uri="{C3380CC4-5D6E-409C-BE32-E72D297353CC}">
                <c16:uniqueId val="{00000018-FDBA-47A9-9739-42BEAFC5FD93}"/>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A-FDBA-47A9-9739-42BEAFC5FD93}"/>
              </c:ext>
            </c:extLst>
          </c:dPt>
          <c:dPt>
            <c:idx val="5"/>
            <c:bubble3D val="0"/>
            <c:spPr>
              <a:solidFill>
                <a:srgbClr val="B4F991"/>
              </a:solidFill>
              <a:ln w="19050">
                <a:solidFill>
                  <a:schemeClr val="lt1"/>
                </a:solidFill>
              </a:ln>
              <a:effectLst/>
            </c:spPr>
            <c:extLst>
              <c:ext xmlns:c16="http://schemas.microsoft.com/office/drawing/2014/chart" uri="{C3380CC4-5D6E-409C-BE32-E72D297353CC}">
                <c16:uniqueId val="{0000001C-FDBA-47A9-9739-42BEAFC5FD93}"/>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37-71C1-4CEE-B425-A67857A6D7E6}"/>
              </c:ext>
            </c:extLst>
          </c:dPt>
          <c:dPt>
            <c:idx val="7"/>
            <c:bubble3D val="0"/>
            <c:spPr>
              <a:solidFill>
                <a:srgbClr val="E67AE6"/>
              </a:solidFill>
              <a:ln w="19050">
                <a:solidFill>
                  <a:schemeClr val="lt1"/>
                </a:solidFill>
              </a:ln>
              <a:effectLst/>
            </c:spPr>
            <c:extLst>
              <c:ext xmlns:c16="http://schemas.microsoft.com/office/drawing/2014/chart" uri="{C3380CC4-5D6E-409C-BE32-E72D297353CC}">
                <c16:uniqueId val="{00000020-FDBA-47A9-9739-42BEAFC5FD93}"/>
              </c:ext>
            </c:extLst>
          </c:dPt>
          <c:dPt>
            <c:idx val="8"/>
            <c:bubble3D val="0"/>
            <c:spPr>
              <a:solidFill>
                <a:srgbClr val="990099"/>
              </a:solidFill>
              <a:ln w="19050">
                <a:solidFill>
                  <a:schemeClr val="lt1"/>
                </a:solidFill>
              </a:ln>
              <a:effectLst/>
            </c:spPr>
            <c:extLst>
              <c:ext xmlns:c16="http://schemas.microsoft.com/office/drawing/2014/chart" uri="{C3380CC4-5D6E-409C-BE32-E72D297353CC}">
                <c16:uniqueId val="{00000022-FDBA-47A9-9739-42BEAFC5FD93}"/>
              </c:ext>
            </c:extLst>
          </c:dPt>
          <c:dPt>
            <c:idx val="9"/>
            <c:bubble3D val="0"/>
            <c:spPr>
              <a:solidFill>
                <a:srgbClr val="FFCCFF"/>
              </a:solidFill>
              <a:ln w="19050">
                <a:solidFill>
                  <a:schemeClr val="lt1"/>
                </a:solidFill>
              </a:ln>
              <a:effectLst/>
            </c:spPr>
            <c:extLst>
              <c:ext xmlns:c16="http://schemas.microsoft.com/office/drawing/2014/chart" uri="{C3380CC4-5D6E-409C-BE32-E72D297353CC}">
                <c16:uniqueId val="{00000024-FDBA-47A9-9739-42BEAFC5FD93}"/>
              </c:ext>
            </c:extLst>
          </c:dPt>
          <c:dLbls>
            <c:dLbl>
              <c:idx val="0"/>
              <c:layout>
                <c:manualLayout>
                  <c:x val="0.2664787594888553"/>
                  <c:y val="-3.7204329465286921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2542CE6A-AAFB-4069-893F-AFD14A64B36A}" type="CATEGORYNAME">
                      <a:rPr lang="en-US" sz="2000" b="1">
                        <a:solidFill>
                          <a:srgbClr val="469067"/>
                        </a:solidFill>
                      </a:rPr>
                      <a:pPr>
                        <a:defRPr/>
                      </a:pPr>
                      <a:t>[NOM DE CATÉGORIE]</a:t>
                    </a:fld>
                    <a:r>
                      <a:rPr lang="en-US" sz="1600" b="1" baseline="0"/>
                      <a:t>
</a:t>
                    </a:r>
                    <a:fld id="{A49A0F6D-96C6-4C99-B4FA-FB6CDFE4326B}" type="PERCENTAGE">
                      <a:rPr lang="en-US" sz="1600" b="1" baseline="0">
                        <a:solidFill>
                          <a:sysClr val="windowText" lastClr="000000"/>
                        </a:solidFill>
                      </a:rPr>
                      <a:pPr>
                        <a:defRPr/>
                      </a:pPr>
                      <a:t>[POURCENTAGE]</a:t>
                    </a:fld>
                    <a:endParaRPr lang="en-US" sz="1600" b="1" baseline="0"/>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6306"/>
                        <a:gd name="adj2" fmla="val 126599"/>
                      </a:avLst>
                    </a:prstGeom>
                    <a:noFill/>
                    <a:ln>
                      <a:noFill/>
                    </a:ln>
                  </c15:spPr>
                  <c15:dlblFieldTable/>
                  <c15:showDataLabelsRange val="0"/>
                </c:ext>
                <c:ext xmlns:c16="http://schemas.microsoft.com/office/drawing/2014/chart" uri="{C3380CC4-5D6E-409C-BE32-E72D297353CC}">
                  <c16:uniqueId val="{00000012-FDBA-47A9-9739-42BEAFC5FD93}"/>
                </c:ext>
              </c:extLst>
            </c:dLbl>
            <c:dLbl>
              <c:idx val="1"/>
              <c:layout>
                <c:manualLayout>
                  <c:x val="0.20868992752472915"/>
                  <c:y val="4.7053123136758752E-2"/>
                </c:manualLayout>
              </c:layout>
              <c:tx>
                <c:rich>
                  <a:bodyPr/>
                  <a:lstStyle/>
                  <a:p>
                    <a:fld id="{874013A4-0BA4-4FA1-848E-3D235271C6AE}" type="CATEGORYNAME">
                      <a:rPr lang="en-US" sz="2000" b="1">
                        <a:solidFill>
                          <a:srgbClr val="00B050"/>
                        </a:solidFill>
                      </a:rPr>
                      <a:pPr/>
                      <a:t>[NOM DE CATÉGORIE]</a:t>
                    </a:fld>
                    <a:r>
                      <a:rPr lang="en-US" baseline="0"/>
                      <a:t>
</a:t>
                    </a:r>
                    <a:fld id="{8329D63C-DFB0-4A6C-B22C-CD25BCE39813}"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3C-A5DC-4237-A3DD-C6D00F881BD0}"/>
                </c:ext>
              </c:extLst>
            </c:dLbl>
            <c:dLbl>
              <c:idx val="2"/>
              <c:layout>
                <c:manualLayout>
                  <c:x val="0.22718025725488541"/>
                  <c:y val="0.10729368229469394"/>
                </c:manualLayout>
              </c:layout>
              <c:tx>
                <c:rich>
                  <a:bodyPr/>
                  <a:lstStyle/>
                  <a:p>
                    <a:fld id="{42351A09-1281-4FCD-B120-B581B75F3ECD}" type="CATEGORYNAME">
                      <a:rPr lang="en-US" sz="2000" b="1">
                        <a:solidFill>
                          <a:srgbClr val="00B050"/>
                        </a:solidFill>
                      </a:rPr>
                      <a:pPr/>
                      <a:t>[NOM DE CATÉGORIE]</a:t>
                    </a:fld>
                    <a:r>
                      <a:rPr lang="en-US" baseline="0"/>
                      <a:t>
</a:t>
                    </a:r>
                    <a:fld id="{E12EA035-DCDC-4222-8766-E886DF7AD09E}"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FDBA-47A9-9739-42BEAFC5FD93}"/>
                </c:ext>
              </c:extLst>
            </c:dLbl>
            <c:dLbl>
              <c:idx val="3"/>
              <c:layout>
                <c:manualLayout>
                  <c:x val="-0.17380061903243693"/>
                  <c:y val="0.17952208181070411"/>
                </c:manualLayout>
              </c:layout>
              <c:tx>
                <c:rich>
                  <a:bodyPr/>
                  <a:lstStyle/>
                  <a:p>
                    <a:fld id="{CB1D44AE-1DCF-4D1F-9DF2-7EAC4AC35D79}" type="CATEGORYNAME">
                      <a:rPr lang="en-US" sz="2000" b="1">
                        <a:solidFill>
                          <a:srgbClr val="33CC33"/>
                        </a:solidFill>
                      </a:rPr>
                      <a:pPr/>
                      <a:t>[NOM DE CATÉGORIE]</a:t>
                    </a:fld>
                    <a:r>
                      <a:rPr lang="en-US" sz="1600" b="1" baseline="0">
                        <a:solidFill>
                          <a:sysClr val="windowText" lastClr="000000"/>
                        </a:solidFill>
                      </a:rPr>
                      <a:t>
</a:t>
                    </a:r>
                    <a:fld id="{CC6F5989-D911-4899-93F5-E184D86D4E87}"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FDBA-47A9-9739-42BEAFC5FD93}"/>
                </c:ext>
              </c:extLst>
            </c:dLbl>
            <c:dLbl>
              <c:idx val="4"/>
              <c:layout>
                <c:manualLayout>
                  <c:x val="-0.22380590279760751"/>
                  <c:y val="0.13336041304294213"/>
                </c:manualLayout>
              </c:layout>
              <c:tx>
                <c:rich>
                  <a:bodyPr/>
                  <a:lstStyle/>
                  <a:p>
                    <a:fld id="{7BEA4773-4C91-4608-B460-A82C67729E0A}" type="CATEGORYNAME">
                      <a:rPr lang="en-US" sz="2000" b="1">
                        <a:solidFill>
                          <a:srgbClr val="92D050"/>
                        </a:solidFill>
                      </a:rPr>
                      <a:pPr/>
                      <a:t>[NOM DE CATÉGORIE]</a:t>
                    </a:fld>
                    <a:r>
                      <a:rPr lang="en-US" sz="1600" b="1" baseline="0">
                        <a:solidFill>
                          <a:sysClr val="windowText" lastClr="000000"/>
                        </a:solidFill>
                      </a:rPr>
                      <a:t>
</a:t>
                    </a:r>
                    <a:fld id="{F1D52E98-64DC-49A3-94F0-0AAC6FB9AA22}"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4742410826907002"/>
                      <c:h val="0.1327566322319145"/>
                    </c:manualLayout>
                  </c15:layout>
                  <c15:dlblFieldTable/>
                  <c15:showDataLabelsRange val="0"/>
                </c:ext>
                <c:ext xmlns:c16="http://schemas.microsoft.com/office/drawing/2014/chart" uri="{C3380CC4-5D6E-409C-BE32-E72D297353CC}">
                  <c16:uniqueId val="{0000001A-FDBA-47A9-9739-42BEAFC5FD93}"/>
                </c:ext>
              </c:extLst>
            </c:dLbl>
            <c:dLbl>
              <c:idx val="5"/>
              <c:layout>
                <c:manualLayout>
                  <c:x val="-0.24413639219117966"/>
                  <c:y val="3.6200010735170596E-2"/>
                </c:manualLayout>
              </c:layout>
              <c:tx>
                <c:rich>
                  <a:bodyPr/>
                  <a:lstStyle/>
                  <a:p>
                    <a:fld id="{1362B82C-7A27-42FD-9440-74366D92BAAA}" type="CATEGORYNAME">
                      <a:rPr lang="en-US" sz="2000" b="1">
                        <a:solidFill>
                          <a:srgbClr val="B4F991"/>
                        </a:solidFill>
                      </a:rPr>
                      <a:pPr/>
                      <a:t>[NOM DE CATÉGORIE]</a:t>
                    </a:fld>
                    <a:r>
                      <a:rPr lang="en-US" sz="1600" b="1" baseline="0">
                        <a:solidFill>
                          <a:sysClr val="windowText" lastClr="000000"/>
                        </a:solidFill>
                      </a:rPr>
                      <a:t>
0,3%</a:t>
                    </a:r>
                  </a:p>
                </c:rich>
              </c:tx>
              <c:showLegendKey val="0"/>
              <c:showVal val="0"/>
              <c:showCatName val="1"/>
              <c:showSerName val="0"/>
              <c:showPercent val="1"/>
              <c:showBubbleSize val="0"/>
              <c:extLst>
                <c:ext xmlns:c15="http://schemas.microsoft.com/office/drawing/2012/chart" uri="{CE6537A1-D6FC-4f65-9D91-7224C49458BB}">
                  <c15:layout>
                    <c:manualLayout>
                      <c:w val="0.2479094052369083"/>
                      <c:h val="0.1327566322319145"/>
                    </c:manualLayout>
                  </c15:layout>
                  <c15:dlblFieldTable/>
                  <c15:showDataLabelsRange val="0"/>
                </c:ext>
                <c:ext xmlns:c16="http://schemas.microsoft.com/office/drawing/2014/chart" uri="{C3380CC4-5D6E-409C-BE32-E72D297353CC}">
                  <c16:uniqueId val="{0000001C-FDBA-47A9-9739-42BEAFC5FD93}"/>
                </c:ext>
              </c:extLst>
            </c:dLbl>
            <c:dLbl>
              <c:idx val="6"/>
              <c:layout>
                <c:manualLayout>
                  <c:x val="-0.2659841437664815"/>
                  <c:y val="-3.95666110118006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8C926F-82BA-4A0A-A04A-AD74F984BAAB}" type="CATEGORYNAME">
                      <a:rPr lang="en-US" sz="2000" b="1">
                        <a:solidFill>
                          <a:srgbClr val="7030A0"/>
                        </a:solidFill>
                      </a:rPr>
                      <a:pPr>
                        <a:defRPr/>
                      </a:pPr>
                      <a:t>[NOM DE CATÉGORIE]</a:t>
                    </a:fld>
                    <a:r>
                      <a:rPr lang="en-US" sz="1600" b="1" baseline="0">
                        <a:solidFill>
                          <a:sysClr val="windowText" lastClr="000000"/>
                        </a:solidFill>
                      </a:rPr>
                      <a:t>
</a:t>
                    </a:r>
                    <a:fld id="{E263DA2D-ACF0-45AE-899C-D784D948B5F3}"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dlblFieldTable/>
                  <c15:showDataLabelsRange val="0"/>
                </c:ext>
                <c:ext xmlns:c16="http://schemas.microsoft.com/office/drawing/2014/chart" uri="{C3380CC4-5D6E-409C-BE32-E72D297353CC}">
                  <c16:uniqueId val="{00000037-71C1-4CEE-B425-A67857A6D7E6}"/>
                </c:ext>
              </c:extLst>
            </c:dLbl>
            <c:dLbl>
              <c:idx val="7"/>
              <c:layout>
                <c:manualLayout>
                  <c:x val="-0.33676745092731203"/>
                  <c:y val="-0.13384813795564635"/>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98D276-BAE7-48E6-881A-437803D59276}" type="CATEGORYNAME">
                      <a:rPr lang="en-US" sz="2000" b="1">
                        <a:solidFill>
                          <a:srgbClr val="E67AE6"/>
                        </a:solidFill>
                      </a:rPr>
                      <a:pPr>
                        <a:defRPr/>
                      </a:pPr>
                      <a:t>[NOM DE CATÉGORIE]</a:t>
                    </a:fld>
                    <a:r>
                      <a:rPr lang="en-US" sz="1600" b="1" baseline="0">
                        <a:solidFill>
                          <a:sysClr val="windowText" lastClr="000000"/>
                        </a:solidFill>
                      </a:rPr>
                      <a:t>
</a:t>
                    </a:r>
                    <a:fld id="{01D4B0C8-F000-4E07-A4EC-51F4DA6F3077}"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layout>
                    <c:manualLayout>
                      <c:w val="0.23768174465878789"/>
                      <c:h val="0.1327566322319145"/>
                    </c:manualLayout>
                  </c15:layout>
                  <c15:dlblFieldTable/>
                  <c15:showDataLabelsRange val="0"/>
                </c:ext>
                <c:ext xmlns:c16="http://schemas.microsoft.com/office/drawing/2014/chart" uri="{C3380CC4-5D6E-409C-BE32-E72D297353CC}">
                  <c16:uniqueId val="{00000020-FDBA-47A9-9739-42BEAFC5FD93}"/>
                </c:ext>
              </c:extLst>
            </c:dLbl>
            <c:dLbl>
              <c:idx val="8"/>
              <c:layout>
                <c:manualLayout>
                  <c:x val="-9.278075792126339E-2"/>
                  <c:y val="-0.21848864755709588"/>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08B952CA-590E-47E5-AE09-59686F95F601}" type="CATEGORYNAME">
                      <a:rPr lang="en-US" sz="2000" b="1">
                        <a:solidFill>
                          <a:srgbClr val="990099"/>
                        </a:solidFill>
                      </a:rPr>
                      <a:pPr>
                        <a:defRPr/>
                      </a:pPr>
                      <a:t>[NOM DE CATÉGORIE]</a:t>
                    </a:fld>
                    <a:r>
                      <a:rPr lang="en-US" sz="1600" b="1" baseline="0">
                        <a:solidFill>
                          <a:sysClr val="windowText" lastClr="000000"/>
                        </a:solidFill>
                      </a:rPr>
                      <a:t>
0,3%</a:t>
                    </a:r>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layout>
                    <c:manualLayout>
                      <c:w val="0.232708170229873"/>
                      <c:h val="0.13396056710714713"/>
                    </c:manualLayout>
                  </c15:layout>
                  <c15:dlblFieldTable/>
                  <c15:showDataLabelsRange val="0"/>
                </c:ext>
                <c:ext xmlns:c16="http://schemas.microsoft.com/office/drawing/2014/chart" uri="{C3380CC4-5D6E-409C-BE32-E72D297353CC}">
                  <c16:uniqueId val="{00000022-FDBA-47A9-9739-42BEAFC5FD93}"/>
                </c:ext>
              </c:extLst>
            </c:dLbl>
            <c:dLbl>
              <c:idx val="9"/>
              <c:layout>
                <c:manualLayout>
                  <c:x val="0.16699090248058152"/>
                  <c:y val="-0.18051261890289458"/>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BF6BC5E3-0128-491E-83D7-8DCF71D64376}" type="CATEGORYNAME">
                      <a:rPr lang="en-US" sz="2000" b="1">
                        <a:solidFill>
                          <a:srgbClr val="FFCCFF"/>
                        </a:solidFill>
                      </a:rPr>
                      <a:pPr>
                        <a:defRPr/>
                      </a:pPr>
                      <a:t>[NOM DE CATÉGORIE]</a:t>
                    </a:fld>
                    <a:r>
                      <a:rPr lang="en-US" sz="1600" b="1" baseline="0">
                        <a:solidFill>
                          <a:sysClr val="windowText" lastClr="000000"/>
                        </a:solidFill>
                      </a:rPr>
                      <a:t>
</a:t>
                    </a:r>
                    <a:fld id="{4E1D73DE-9B98-4FAB-B385-95AE685270BC}"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dlblFieldTable/>
                  <c15:showDataLabelsRange val="0"/>
                </c:ext>
                <c:ext xmlns:c16="http://schemas.microsoft.com/office/drawing/2014/chart" uri="{C3380CC4-5D6E-409C-BE32-E72D297353CC}">
                  <c16:uniqueId val="{00000024-FDBA-47A9-9739-42BEAFC5FD93}"/>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SB 2022'!$C$16:$C$25</c:f>
              <c:strCache>
                <c:ptCount val="10"/>
                <c:pt idx="0">
                  <c:v>Infrastructure for production and storage of green energy and heat</c:v>
                </c:pt>
                <c:pt idx="1">
                  <c:v>Green real estate (BDT)</c:v>
                </c:pt>
                <c:pt idx="2">
                  <c:v>Green real estate (CDC II)</c:v>
                </c:pt>
                <c:pt idx="3">
                  <c:v>Infrastructure and services for sustainable mobility</c:v>
                </c:pt>
                <c:pt idx="4">
                  <c:v>Soil decontamination and site remediation</c:v>
                </c:pt>
                <c:pt idx="5">
                  <c:v>Food transition</c:v>
                </c:pt>
                <c:pt idx="6">
                  <c:v>Digital infrastructure</c:v>
                </c:pt>
                <c:pt idx="7">
                  <c:v>Health and social healthcare</c:v>
                </c:pt>
                <c:pt idx="8">
                  <c:v>Education and professional insertion</c:v>
                </c:pt>
                <c:pt idx="9">
                  <c:v>Social and Solidarity
Economy</c:v>
                </c:pt>
              </c:strCache>
            </c:strRef>
          </c:cat>
          <c:val>
            <c:numRef>
              <c:f>'Allocation SB 2022'!$H$16:$H$25</c:f>
              <c:numCache>
                <c:formatCode>#\ ##0.00\ \ </c:formatCode>
                <c:ptCount val="10"/>
                <c:pt idx="0">
                  <c:v>136868377.07999998</c:v>
                </c:pt>
                <c:pt idx="1">
                  <c:v>3360480</c:v>
                </c:pt>
                <c:pt idx="2">
                  <c:v>143600000</c:v>
                </c:pt>
                <c:pt idx="3">
                  <c:v>73074660.079999998</c:v>
                </c:pt>
                <c:pt idx="4">
                  <c:v>75000000</c:v>
                </c:pt>
                <c:pt idx="5">
                  <c:v>1772498.79</c:v>
                </c:pt>
                <c:pt idx="6">
                  <c:v>112000000</c:v>
                </c:pt>
                <c:pt idx="7">
                  <c:v>17051512</c:v>
                </c:pt>
                <c:pt idx="8">
                  <c:v>1800327.2999999998</c:v>
                </c:pt>
                <c:pt idx="9">
                  <c:v>5000000</c:v>
                </c:pt>
              </c:numCache>
            </c:numRef>
          </c:val>
          <c:extLst xmlns:c15="http://schemas.microsoft.com/office/drawing/2012/chart">
            <c:ext xmlns:c16="http://schemas.microsoft.com/office/drawing/2014/chart" uri="{C3380CC4-5D6E-409C-BE32-E72D297353CC}">
              <c16:uniqueId val="{0000005D-FDBA-47A9-9739-42BEAFC5FD93}"/>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1"/>
                <c:order val="1"/>
                <c:tx>
                  <c:strRef>
                    <c:extLst>
                      <c:ext uri="{02D57815-91ED-43cb-92C2-25804820EDAC}">
                        <c15:formulaRef>
                          <c15:sqref>'Allocation SB 2019'!$H$15</c15:sqref>
                        </c15:formulaRef>
                      </c:ext>
                    </c:extLst>
                    <c:strCache>
                      <c:ptCount val="1"/>
                      <c:pt idx="0">
                        <c:v>Amount</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5F-FDBA-47A9-9739-42BEAFC5FD9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3E-A5DC-4237-A3DD-C6D00F881BD0}"/>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63-FDBA-47A9-9739-42BEAFC5FD93}"/>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65-FDBA-47A9-9739-42BEAFC5FD93}"/>
                    </c:ext>
                  </c:extLst>
                </c:dPt>
                <c:dPt>
                  <c:idx val="4"/>
                  <c:bubble3D val="0"/>
                  <c:spPr>
                    <a:solidFill>
                      <a:srgbClr val="9900CC"/>
                    </a:solidFill>
                    <a:ln w="19050">
                      <a:solidFill>
                        <a:schemeClr val="lt1"/>
                      </a:solidFill>
                    </a:ln>
                    <a:effectLst/>
                  </c:spPr>
                  <c:extLst>
                    <c:ext xmlns:c16="http://schemas.microsoft.com/office/drawing/2014/chart" uri="{C3380CC4-5D6E-409C-BE32-E72D297353CC}">
                      <c16:uniqueId val="{00000067-FDBA-47A9-9739-42BEAFC5FD93}"/>
                    </c:ext>
                  </c:extLst>
                </c:dPt>
                <c:dPt>
                  <c:idx val="5"/>
                  <c:bubble3D val="0"/>
                  <c:spPr>
                    <a:solidFill>
                      <a:srgbClr val="FFCCFF"/>
                    </a:solidFill>
                    <a:ln w="19050">
                      <a:solidFill>
                        <a:schemeClr val="lt1"/>
                      </a:solidFill>
                    </a:ln>
                    <a:effectLst/>
                  </c:spPr>
                  <c:extLst>
                    <c:ext xmlns:c16="http://schemas.microsoft.com/office/drawing/2014/chart" uri="{C3380CC4-5D6E-409C-BE32-E72D297353CC}">
                      <c16:uniqueId val="{00000069-FDBA-47A9-9739-42BEAFC5FD93}"/>
                    </c:ext>
                  </c:extLst>
                </c:dPt>
                <c:dPt>
                  <c:idx val="6"/>
                  <c:bubble3D val="0"/>
                  <c:spPr>
                    <a:solidFill>
                      <a:srgbClr val="990099"/>
                    </a:solidFill>
                    <a:ln w="19050">
                      <a:solidFill>
                        <a:schemeClr val="lt1"/>
                      </a:solidFill>
                    </a:ln>
                    <a:effectLst/>
                  </c:spPr>
                  <c:extLst>
                    <c:ext xmlns:c16="http://schemas.microsoft.com/office/drawing/2014/chart" uri="{C3380CC4-5D6E-409C-BE32-E72D297353CC}">
                      <c16:uniqueId val="{0000003B-71C1-4CEE-B425-A67857A6D7E6}"/>
                    </c:ext>
                  </c:extLst>
                </c:dPt>
                <c:dPt>
                  <c:idx val="7"/>
                  <c:bubble3D val="0"/>
                  <c:spPr>
                    <a:solidFill>
                      <a:srgbClr val="7030A0"/>
                    </a:solidFill>
                    <a:ln w="19050">
                      <a:solidFill>
                        <a:schemeClr val="lt1"/>
                      </a:solidFill>
                    </a:ln>
                    <a:effectLst/>
                  </c:spPr>
                  <c:extLst>
                    <c:ext xmlns:c16="http://schemas.microsoft.com/office/drawing/2014/chart" uri="{C3380CC4-5D6E-409C-BE32-E72D297353CC}">
                      <c16:uniqueId val="{0000006D-FDBA-47A9-9739-42BEAFC5FD93}"/>
                    </c:ext>
                  </c:extLst>
                </c:dPt>
                <c:dPt>
                  <c:idx val="8"/>
                  <c:bubble3D val="0"/>
                  <c:spPr>
                    <a:solidFill>
                      <a:srgbClr val="E67AE6"/>
                    </a:solidFill>
                    <a:ln w="19050">
                      <a:solidFill>
                        <a:schemeClr val="lt1"/>
                      </a:solidFill>
                    </a:ln>
                    <a:effectLst/>
                  </c:spPr>
                  <c:extLst>
                    <c:ext xmlns:c16="http://schemas.microsoft.com/office/drawing/2014/chart" uri="{C3380CC4-5D6E-409C-BE32-E72D297353CC}">
                      <c16:uniqueId val="{0000006F-FDBA-47A9-9739-42BEAFC5FD9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F-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3E-A5DC-4237-A3DD-C6D00F881BD0}"/>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5712B0E-E0AD-4CCC-96C9-81DAC9575818}" type="CATEGORYNAME">
                            <a:rPr lang="en-US" sz="1600" b="1">
                              <a:solidFill>
                                <a:srgbClr val="00B050"/>
                              </a:solidFill>
                            </a:rPr>
                            <a:pPr>
                              <a:defRPr/>
                            </a:pPr>
                            <a:t>[NOM DE CATÉGORIE]</a:t>
                          </a:fld>
                          <a:r>
                            <a:rPr lang="en-US" sz="1600" b="1" baseline="0"/>
                            <a:t>
</a:t>
                          </a:r>
                          <a:fld id="{43E78325-1C8A-43D4-8AEF-D0B90E5A2857}" type="PERCENTAGE">
                            <a:rPr lang="en-US" sz="1600" b="1" baseline="0">
                              <a:solidFill>
                                <a:sysClr val="windowText" lastClr="000000"/>
                              </a:solidFill>
                            </a:rPr>
                            <a:pPr>
                              <a:defRPr/>
                            </a:pPr>
                            <a:t>[POURCENTAGE]</a:t>
                          </a:fld>
                          <a:endParaRPr lang="en-US" sz="1600"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861169482520254"/>
                            <c:h val="0.12069062101941017"/>
                          </c:manualLayout>
                        </c15:layout>
                        <c15:dlblFieldTable/>
                        <c15:showDataLabelsRange val="0"/>
                      </c:ext>
                      <c:ext xmlns:c16="http://schemas.microsoft.com/office/drawing/2014/chart" uri="{C3380CC4-5D6E-409C-BE32-E72D297353CC}">
                        <c16:uniqueId val="{00000063-FDBA-47A9-9739-42BEAFC5FD93}"/>
                      </c:ext>
                    </c:extLst>
                  </c:dLbl>
                  <c:dLbl>
                    <c:idx val="3"/>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5-FDBA-47A9-9739-42BEAFC5FD93}"/>
                      </c:ext>
                    </c:extLst>
                  </c:dLbl>
                  <c:dLbl>
                    <c:idx val="4"/>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7-FDBA-47A9-9739-42BEAFC5FD93}"/>
                      </c:ext>
                    </c:extLst>
                  </c:dLbl>
                  <c:dLbl>
                    <c:idx val="5"/>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9-FDBA-47A9-9739-42BEAFC5FD93}"/>
                      </c:ext>
                    </c:extLst>
                  </c:dLbl>
                  <c:dLbl>
                    <c:idx val="6"/>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3B-71C1-4CEE-B425-A67857A6D7E6}"/>
                      </c:ext>
                    </c:extLst>
                  </c:dLbl>
                  <c:dLbl>
                    <c:idx val="7"/>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D-FDBA-47A9-9739-42BEAFC5FD93}"/>
                      </c:ext>
                    </c:extLst>
                  </c:dLbl>
                  <c:dLbl>
                    <c:idx val="8"/>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F-FDBA-47A9-9739-42BEAFC5FD9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SB 2022'!$C$16:$C$25</c15:sqref>
                        </c15:formulaRef>
                      </c:ext>
                    </c:extLst>
                    <c:strCache>
                      <c:ptCount val="10"/>
                      <c:pt idx="0">
                        <c:v>Infrastructure for production and storage of green energy and heat</c:v>
                      </c:pt>
                      <c:pt idx="1">
                        <c:v>Green real estate (BDT)</c:v>
                      </c:pt>
                      <c:pt idx="2">
                        <c:v>Green real estate (CDC II)</c:v>
                      </c:pt>
                      <c:pt idx="3">
                        <c:v>Infrastructure and services for sustainable mobility</c:v>
                      </c:pt>
                      <c:pt idx="4">
                        <c:v>Soil decontamination and site remediation</c:v>
                      </c:pt>
                      <c:pt idx="5">
                        <c:v>Food transition</c:v>
                      </c:pt>
                      <c:pt idx="6">
                        <c:v>Digital infrastructure</c:v>
                      </c:pt>
                      <c:pt idx="7">
                        <c:v>Health and social healthcare</c:v>
                      </c:pt>
                      <c:pt idx="8">
                        <c:v>Education and professional insertion</c:v>
                      </c:pt>
                      <c:pt idx="9">
                        <c:v>Social and Solidarity
Economy</c:v>
                      </c:pt>
                    </c:strCache>
                  </c:strRef>
                </c:cat>
                <c:val>
                  <c:numRef>
                    <c:extLst>
                      <c:ext uri="{02D57815-91ED-43cb-92C2-25804820EDAC}">
                        <c15:formulaRef>
                          <c15:sqref>'Allocation SB 2019'!$H$16:$H$24</c15:sqref>
                        </c15:formulaRef>
                      </c:ext>
                    </c:extLst>
                    <c:numCache>
                      <c:formatCode>#\ ##0.00\ \ </c:formatCode>
                      <c:ptCount val="9"/>
                      <c:pt idx="0">
                        <c:v>26130146.489999998</c:v>
                      </c:pt>
                      <c:pt idx="1">
                        <c:v>58818031</c:v>
                      </c:pt>
                      <c:pt idx="2">
                        <c:v>313133420.15680003</c:v>
                      </c:pt>
                      <c:pt idx="3">
                        <c:v>40000000</c:v>
                      </c:pt>
                      <c:pt idx="4">
                        <c:v>5999872</c:v>
                      </c:pt>
                      <c:pt idx="5">
                        <c:v>24500000</c:v>
                      </c:pt>
                      <c:pt idx="6">
                        <c:v>3153608.58</c:v>
                      </c:pt>
                      <c:pt idx="7">
                        <c:v>114430044</c:v>
                      </c:pt>
                      <c:pt idx="8">
                        <c:v>38154280.700000003</c:v>
                      </c:pt>
                    </c:numCache>
                  </c:numRef>
                </c:val>
                <c:extLst>
                  <c:ext xmlns:c16="http://schemas.microsoft.com/office/drawing/2014/chart" uri="{C3380CC4-5D6E-409C-BE32-E72D297353CC}">
                    <c16:uniqueId val="{00000070-FDBA-47A9-9739-42BEAFC5FD9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'Allocation SB 2020'!$H$15</c15:sqref>
                        </c15:formulaRef>
                      </c:ext>
                    </c:extLst>
                    <c:strCache>
                      <c:ptCount val="1"/>
                      <c:pt idx="0">
                        <c:v>Amount</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72-FDBA-47A9-9739-42BEAFC5FD93}"/>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40-A5DC-4237-A3DD-C6D00F881BD0}"/>
                    </c:ext>
                  </c:extLst>
                </c:dPt>
                <c:dPt>
                  <c:idx val="2"/>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76-FDBA-47A9-9739-42BEAFC5FD93}"/>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78-FDBA-47A9-9739-42BEAFC5FD93}"/>
                    </c:ext>
                  </c:extLst>
                </c:dPt>
                <c:dPt>
                  <c:idx val="4"/>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7A-FDBA-47A9-9739-42BEAFC5FD93}"/>
                    </c:ext>
                  </c:extLst>
                </c:dPt>
                <c:dPt>
                  <c:idx val="5"/>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7C-FDBA-47A9-9739-42BEAFC5FD93}"/>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3F-71C1-4CEE-B425-A67857A6D7E6}"/>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72-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40-A5DC-4237-A3DD-C6D00F881BD0}"/>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E77F842-A647-4689-AB66-008C6553AA22}" type="CATEGORYNAME">
                            <a:rPr lang="en-US" sz="1600" b="1">
                              <a:solidFill>
                                <a:srgbClr val="00B050"/>
                              </a:solidFill>
                            </a:rPr>
                            <a:pPr>
                              <a:defRPr/>
                            </a:pPr>
                            <a:t>[NOM DE CATÉGORIE]</a:t>
                          </a:fld>
                          <a:r>
                            <a:rPr lang="en-US" baseline="0"/>
                            <a:t>
</a:t>
                          </a:r>
                          <a:fld id="{82E95F99-3DBA-4E47-B411-76D12C6AC6B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316753760102971E-2"/>
                            <c:h val="8.4076932506563409E-2"/>
                          </c:manualLayout>
                        </c15:layout>
                        <c15:dlblFieldTable/>
                        <c15:showDataLabelsRange val="0"/>
                      </c:ext>
                      <c:ext xmlns:c16="http://schemas.microsoft.com/office/drawing/2014/chart" uri="{C3380CC4-5D6E-409C-BE32-E72D297353CC}">
                        <c16:uniqueId val="{00000076-FDBA-47A9-9739-42BEAFC5FD93}"/>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78-FDBA-47A9-9739-42BEAFC5FD93}"/>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7A-FDBA-47A9-9739-42BEAFC5FD93}"/>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7C-FDBA-47A9-9739-42BEAFC5FD93}"/>
                      </c:ext>
                    </c:extLst>
                  </c:dLbl>
                  <c:dLbl>
                    <c:idx val="6"/>
                    <c:tx>
                      <c:rich>
                        <a:bodyPr/>
                        <a:lstStyle/>
                        <a:p>
                          <a:fld id="{BA82464A-1181-420F-9489-901C9FB9CA84}" type="CATEGORYNAME">
                            <a:rPr lang="en-US" sz="16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3F-71C1-4CEE-B425-A67857A6D7E6}"/>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2022'!$C$16:$C$25</c15:sqref>
                        </c15:formulaRef>
                      </c:ext>
                    </c:extLst>
                    <c:strCache>
                      <c:ptCount val="10"/>
                      <c:pt idx="0">
                        <c:v>Infrastructure for production and storage of green energy and heat</c:v>
                      </c:pt>
                      <c:pt idx="1">
                        <c:v>Green real estate (BDT)</c:v>
                      </c:pt>
                      <c:pt idx="2">
                        <c:v>Green real estate (CDC II)</c:v>
                      </c:pt>
                      <c:pt idx="3">
                        <c:v>Infrastructure and services for sustainable mobility</c:v>
                      </c:pt>
                      <c:pt idx="4">
                        <c:v>Soil decontamination and site remediation</c:v>
                      </c:pt>
                      <c:pt idx="5">
                        <c:v>Food transition</c:v>
                      </c:pt>
                      <c:pt idx="6">
                        <c:v>Digital infrastructure</c:v>
                      </c:pt>
                      <c:pt idx="7">
                        <c:v>Health and social healthcare</c:v>
                      </c:pt>
                      <c:pt idx="8">
                        <c:v>Education and professional insertion</c:v>
                      </c:pt>
                      <c:pt idx="9">
                        <c:v>Social and Solidarity
Economy</c:v>
                      </c:pt>
                    </c:strCache>
                  </c:strRef>
                </c:cat>
                <c:val>
                  <c:numRef>
                    <c:extLst xmlns:c15="http://schemas.microsoft.com/office/drawing/2012/chart">
                      <c:ext xmlns:c15="http://schemas.microsoft.com/office/drawing/2012/chart" uri="{02D57815-91ED-43cb-92C2-25804820EDAC}">
                        <c15:formulaRef>
                          <c15:sqref>'Allocation SB 2020'!$H$16:$H$22</c15:sqref>
                        </c15:formulaRef>
                      </c:ext>
                    </c:extLst>
                    <c:numCache>
                      <c:formatCode>#\ ##0.00\ \ </c:formatCode>
                      <c:ptCount val="7"/>
                      <c:pt idx="0">
                        <c:v>44557188</c:v>
                      </c:pt>
                      <c:pt idx="1">
                        <c:v>21025911</c:v>
                      </c:pt>
                      <c:pt idx="2">
                        <c:v>379039285.00823331</c:v>
                      </c:pt>
                      <c:pt idx="3">
                        <c:v>21875920.165533897</c:v>
                      </c:pt>
                      <c:pt idx="4">
                        <c:v>8424700</c:v>
                      </c:pt>
                      <c:pt idx="5">
                        <c:v>41267181.899999999</c:v>
                      </c:pt>
                      <c:pt idx="6">
                        <c:v>16201850</c:v>
                      </c:pt>
                    </c:numCache>
                  </c:numRef>
                </c:val>
                <c:extLst xmlns:c15="http://schemas.microsoft.com/office/drawing/2012/chart">
                  <c:ext xmlns:c16="http://schemas.microsoft.com/office/drawing/2014/chart" uri="{C3380CC4-5D6E-409C-BE32-E72D297353CC}">
                    <c16:uniqueId val="{0000007F-FDBA-47A9-9739-42BEAFC5FD93}"/>
                  </c:ext>
                </c:extLst>
              </c15:ser>
            </c15:filteredPieSeries>
            <c15:filteredPieSeries>
              <c15:ser>
                <c:idx val="3"/>
                <c:order val="3"/>
                <c:tx>
                  <c:v>2021</c:v>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01-FDBA-47A9-9739-42BEAFC5FD93}"/>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42-A5DC-4237-A3DD-C6D00F881BD0}"/>
                    </c:ext>
                  </c:extLst>
                </c:dPt>
                <c:dPt>
                  <c:idx val="2"/>
                  <c:bubble3D val="0"/>
                  <c:spPr>
                    <a:solidFill>
                      <a:srgbClr val="00B050"/>
                    </a:solidFill>
                    <a:ln w="0">
                      <a:solidFill>
                        <a:schemeClr val="lt1"/>
                      </a:solidFill>
                    </a:ln>
                    <a:effectLst/>
                  </c:spPr>
                  <c:extLst xmlns:c15="http://schemas.microsoft.com/office/drawing/2012/chart">
                    <c:ext xmlns:c16="http://schemas.microsoft.com/office/drawing/2014/chart" uri="{C3380CC4-5D6E-409C-BE32-E72D297353CC}">
                      <c16:uniqueId val="{00000005-FDBA-47A9-9739-42BEAFC5FD93}"/>
                    </c:ext>
                  </c:extLst>
                </c:dPt>
                <c:dPt>
                  <c:idx val="3"/>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07-FDBA-47A9-9739-42BEAFC5FD93}"/>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09-FDBA-47A9-9739-42BEAFC5FD93}"/>
                    </c:ext>
                  </c:extLst>
                </c:dPt>
                <c:dPt>
                  <c:idx val="5"/>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0B-FDBA-47A9-9739-42BEAFC5FD93}"/>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3-71C1-4CEE-B425-A67857A6D7E6}"/>
                    </c:ext>
                  </c:extLst>
                </c:dPt>
                <c:dPt>
                  <c:idx val="7"/>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0F-FDBA-47A9-9739-42BEAFC5FD9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16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5278598734029486"/>
                            <c:h val="8.3731088122563885E-2"/>
                          </c:manualLayout>
                        </c15:layout>
                        <c15:dlblFieldTable/>
                        <c15:showDataLabelsRange val="0"/>
                      </c:ext>
                      <c:ext xmlns:c16="http://schemas.microsoft.com/office/drawing/2014/chart" uri="{C3380CC4-5D6E-409C-BE32-E72D297353CC}">
                        <c16:uniqueId val="{00000001-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1600" b="1">
                              <a:solidFill>
                                <a:srgbClr val="00B050"/>
                              </a:solidFill>
                            </a:rPr>
                            <a:pPr>
                              <a:defRPr/>
                            </a:pPr>
                            <a:t>[NOM DE CATÉGORIE]</a:t>
                          </a:fld>
                          <a:r>
                            <a:rPr lang="en-US" baseline="0"/>
                            <a:t>
</a:t>
                          </a:r>
                          <a:r>
                            <a:rPr lang="en-US" sz="1600" b="1" baseline="0">
                              <a:solidFill>
                                <a:sysClr val="windowText" lastClr="000000"/>
                              </a:solidFill>
                            </a:rPr>
                            <a:t>59%</a:t>
                          </a:r>
                        </a:p>
                      </c:rich>
                    </c:tx>
                    <c:spPr>
                      <a:xfrm>
                        <a:off x="13528085" y="2163198"/>
                        <a:ext cx="1625988" cy="908587"/>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73423"/>
                              <a:gd name="adj2" fmla="val 165378"/>
                            </a:avLst>
                          </a:prstGeom>
                          <a:noFill/>
                          <a:ln>
                            <a:noFill/>
                          </a:ln>
                        </c15:spPr>
                        <c15:layout>
                          <c:manualLayout>
                            <c:w val="8.5496144910719607E-2"/>
                            <c:h val="8.9868483825497683E-2"/>
                          </c:manualLayout>
                        </c15:layout>
                        <c15:dlblFieldTable/>
                        <c15:showDataLabelsRange val="0"/>
                      </c:ext>
                      <c:ext xmlns:c16="http://schemas.microsoft.com/office/drawing/2014/chart" uri="{C3380CC4-5D6E-409C-BE32-E72D297353CC}">
                        <c16:uniqueId val="{00000042-A5DC-4237-A3DD-C6D00F881BD0}"/>
                      </c:ext>
                    </c:extLst>
                  </c:dLbl>
                  <c:dLbl>
                    <c:idx val="2"/>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9.4159915467627406E-2"/>
                            <c:h val="8.9868483825497683E-2"/>
                          </c:manualLayout>
                        </c15:layout>
                      </c:ext>
                      <c:ext xmlns:c16="http://schemas.microsoft.com/office/drawing/2014/chart" uri="{C3380CC4-5D6E-409C-BE32-E72D297353CC}">
                        <c16:uniqueId val="{00000005-FDBA-47A9-9739-42BEAFC5FD93}"/>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16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198905751375954"/>
                            <c:h val="9.0270780546262128E-2"/>
                          </c:manualLayout>
                        </c15:layout>
                        <c15:dlblFieldTable/>
                        <c15:showDataLabelsRange val="0"/>
                      </c:ext>
                      <c:ext xmlns:c16="http://schemas.microsoft.com/office/drawing/2014/chart" uri="{C3380CC4-5D6E-409C-BE32-E72D297353CC}">
                        <c16:uniqueId val="{00000007-FDBA-47A9-9739-42BEAFC5FD93}"/>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16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684120341557914"/>
                            <c:h val="0.12188962262620635"/>
                          </c:manualLayout>
                        </c15:layout>
                        <c15:dlblFieldTable/>
                        <c15:showDataLabelsRange val="0"/>
                      </c:ext>
                      <c:ext xmlns:c16="http://schemas.microsoft.com/office/drawing/2014/chart" uri="{C3380CC4-5D6E-409C-BE32-E72D297353CC}">
                        <c16:uniqueId val="{00000009-FDBA-47A9-9739-42BEAFC5FD93}"/>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1600" b="1">
                              <a:solidFill>
                                <a:srgbClr val="FFCCFF"/>
                              </a:solidFill>
                            </a:rPr>
                            <a:pPr>
                              <a:defRPr/>
                            </a:pPr>
                            <a:t>[NOM DE CATÉGORIE]</a:t>
                          </a:fld>
                          <a:r>
                            <a:rPr lang="en-US" sz="1600" b="1" baseline="0">
                              <a:solidFill>
                                <a:sysClr val="windowText" lastClr="000000"/>
                              </a:solidFill>
                            </a:rPr>
                            <a:t>
0,1%</a:t>
                          </a:r>
                        </a:p>
                      </c:rich>
                    </c:tx>
                    <c:spPr>
                      <a:xfrm>
                        <a:off x="4390121" y="2112092"/>
                        <a:ext cx="1928046" cy="1014492"/>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10146575913221961"/>
                            <c:h val="9.7153089537009615E-2"/>
                          </c:manualLayout>
                        </c15:layout>
                        <c15:dlblFieldTable/>
                        <c15:showDataLabelsRange val="0"/>
                      </c:ext>
                      <c:ext xmlns:c16="http://schemas.microsoft.com/office/drawing/2014/chart" uri="{C3380CC4-5D6E-409C-BE32-E72D297353CC}">
                        <c16:uniqueId val="{0000000B-FDBA-47A9-9739-42BEAFC5FD93}"/>
                      </c:ext>
                    </c:extLst>
                  </c:dLbl>
                  <c:dLbl>
                    <c:idx val="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16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7.5561034264529245E-2"/>
                            <c:h val="7.9652920400688887E-2"/>
                          </c:manualLayout>
                        </c15:layout>
                        <c15:dlblFieldTable/>
                        <c15:showDataLabelsRange val="0"/>
                      </c:ext>
                      <c:ext xmlns:c16="http://schemas.microsoft.com/office/drawing/2014/chart" uri="{C3380CC4-5D6E-409C-BE32-E72D297353CC}">
                        <c16:uniqueId val="{00000043-71C1-4CEE-B425-A67857A6D7E6}"/>
                      </c:ext>
                    </c:extLst>
                  </c:dLbl>
                  <c:dLbl>
                    <c:idx val="7"/>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8.6913277276353451E-2"/>
                            <c:h val="8.7189872235808083E-2"/>
                          </c:manualLayout>
                        </c15:layout>
                      </c:ext>
                      <c:ext xmlns:c16="http://schemas.microsoft.com/office/drawing/2014/chart" uri="{C3380CC4-5D6E-409C-BE32-E72D297353CC}">
                        <c16:uniqueId val="{0000000F-FDBA-47A9-9739-42BEAFC5FD9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SB 2022'!$C$16:$C$25</c15:sqref>
                        </c15:formulaRef>
                      </c:ext>
                    </c:extLst>
                    <c:strCache>
                      <c:ptCount val="10"/>
                      <c:pt idx="0">
                        <c:v>Infrastructure for production and storage of green energy and heat</c:v>
                      </c:pt>
                      <c:pt idx="1">
                        <c:v>Green real estate (BDT)</c:v>
                      </c:pt>
                      <c:pt idx="2">
                        <c:v>Green real estate (CDC II)</c:v>
                      </c:pt>
                      <c:pt idx="3">
                        <c:v>Infrastructure and services for sustainable mobility</c:v>
                      </c:pt>
                      <c:pt idx="4">
                        <c:v>Soil decontamination and site remediation</c:v>
                      </c:pt>
                      <c:pt idx="5">
                        <c:v>Food transition</c:v>
                      </c:pt>
                      <c:pt idx="6">
                        <c:v>Digital infrastructure</c:v>
                      </c:pt>
                      <c:pt idx="7">
                        <c:v>Health and social healthcare</c:v>
                      </c:pt>
                      <c:pt idx="8">
                        <c:v>Education and professional insertion</c:v>
                      </c:pt>
                      <c:pt idx="9">
                        <c:v>Social and Solidarity
Economy</c:v>
                      </c:pt>
                    </c:strCache>
                  </c:strRef>
                </c:cat>
                <c:val>
                  <c:numRef>
                    <c:extLst xmlns:c15="http://schemas.microsoft.com/office/drawing/2012/chart">
                      <c:ext xmlns:c15="http://schemas.microsoft.com/office/drawing/2012/chart" uri="{02D57815-91ED-43cb-92C2-25804820EDAC}">
                        <c15:formulaRef>
                          <c15:sqref>'Allocation SB 2021'!$H$16:$H$23</c15:sqref>
                        </c15:formulaRef>
                      </c:ext>
                    </c:extLst>
                    <c:numCache>
                      <c:formatCode>#\ ##0.00\ \ </c:formatCode>
                      <c:ptCount val="8"/>
                      <c:pt idx="0">
                        <c:v>18831689.219999999</c:v>
                      </c:pt>
                      <c:pt idx="1">
                        <c:v>51914736.060000002</c:v>
                      </c:pt>
                      <c:pt idx="2">
                        <c:v>254800000</c:v>
                      </c:pt>
                      <c:pt idx="3">
                        <c:v>6297161.5</c:v>
                      </c:pt>
                      <c:pt idx="4">
                        <c:v>162900000</c:v>
                      </c:pt>
                      <c:pt idx="5">
                        <c:v>1700000</c:v>
                      </c:pt>
                      <c:pt idx="6">
                        <c:v>9022071.0000000019</c:v>
                      </c:pt>
                      <c:pt idx="7">
                        <c:v>14892600</c:v>
                      </c:pt>
                    </c:numCache>
                  </c:numRef>
                </c:val>
                <c:extLst xmlns:c15="http://schemas.microsoft.com/office/drawing/2012/chart">
                  <c:ext xmlns:c16="http://schemas.microsoft.com/office/drawing/2014/chart" uri="{C3380CC4-5D6E-409C-BE32-E72D297353CC}">
                    <c16:uniqueId val="{00000010-FDBA-47A9-9739-42BEAFC5FD93}"/>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289023301434805"/>
          <c:y val="0.1893338133471473"/>
          <c:w val="0.36361381432522538"/>
          <c:h val="0.66662497681043176"/>
        </c:manualLayout>
      </c:layout>
      <c:doughnutChart>
        <c:varyColors val="1"/>
        <c:ser>
          <c:idx val="0"/>
          <c:order val="0"/>
          <c:tx>
            <c:v>12</c:v>
          </c:tx>
          <c:dPt>
            <c:idx val="0"/>
            <c:bubble3D val="0"/>
            <c:spPr>
              <a:solidFill>
                <a:srgbClr val="469067"/>
              </a:solidFill>
              <a:ln w="19050">
                <a:solidFill>
                  <a:schemeClr val="lt1"/>
                </a:solidFill>
              </a:ln>
              <a:effectLst/>
            </c:spPr>
            <c:extLst>
              <c:ext xmlns:c16="http://schemas.microsoft.com/office/drawing/2014/chart" uri="{C3380CC4-5D6E-409C-BE32-E72D297353CC}">
                <c16:uniqueId val="{00000001-4201-442D-AF61-48EA87F7FFCC}"/>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4201-442D-AF61-48EA87F7FFCC}"/>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4201-442D-AF61-48EA87F7FFCC}"/>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4201-442D-AF61-48EA87F7FFCC}"/>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09-4201-442D-AF61-48EA87F7FFCC}"/>
              </c:ext>
            </c:extLst>
          </c:dPt>
          <c:dPt>
            <c:idx val="5"/>
            <c:bubble3D val="0"/>
            <c:spPr>
              <a:solidFill>
                <a:srgbClr val="BEE3A7"/>
              </a:solidFill>
              <a:ln w="19050">
                <a:solidFill>
                  <a:schemeClr val="lt1"/>
                </a:solidFill>
              </a:ln>
              <a:effectLst/>
            </c:spPr>
            <c:extLst>
              <c:ext xmlns:c16="http://schemas.microsoft.com/office/drawing/2014/chart" uri="{C3380CC4-5D6E-409C-BE32-E72D297353CC}">
                <c16:uniqueId val="{0000000B-4201-442D-AF61-48EA87F7FFCC}"/>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0D-4201-442D-AF61-48EA87F7FFCC}"/>
              </c:ext>
            </c:extLst>
          </c:dPt>
          <c:dPt>
            <c:idx val="7"/>
            <c:bubble3D val="0"/>
            <c:spPr>
              <a:solidFill>
                <a:srgbClr val="9900CC"/>
              </a:solidFill>
              <a:ln w="19050">
                <a:solidFill>
                  <a:schemeClr val="lt1"/>
                </a:solidFill>
              </a:ln>
              <a:effectLst/>
            </c:spPr>
            <c:extLst>
              <c:ext xmlns:c16="http://schemas.microsoft.com/office/drawing/2014/chart" uri="{C3380CC4-5D6E-409C-BE32-E72D297353CC}">
                <c16:uniqueId val="{0000000F-4201-442D-AF61-48EA87F7FFC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6-B1F3-42C4-996B-D17C617BBD10}"/>
              </c:ext>
            </c:extLst>
          </c:dPt>
          <c:dPt>
            <c:idx val="9"/>
            <c:bubble3D val="0"/>
            <c:spPr>
              <a:solidFill>
                <a:srgbClr val="E67AE6"/>
              </a:solidFill>
              <a:ln w="19050">
                <a:solidFill>
                  <a:schemeClr val="bg1"/>
                </a:solidFill>
              </a:ln>
              <a:effectLst/>
            </c:spPr>
            <c:extLst>
              <c:ext xmlns:c16="http://schemas.microsoft.com/office/drawing/2014/chart" uri="{C3380CC4-5D6E-409C-BE32-E72D297353CC}">
                <c16:uniqueId val="{00000014-B1F3-42C4-996B-D17C617BBD10}"/>
              </c:ext>
            </c:extLst>
          </c:dPt>
          <c:dPt>
            <c:idx val="10"/>
            <c:bubble3D val="0"/>
            <c:spPr>
              <a:solidFill>
                <a:srgbClr val="FFCCFF"/>
              </a:solidFill>
              <a:ln w="19050">
                <a:solidFill>
                  <a:schemeClr val="lt1"/>
                </a:solidFill>
              </a:ln>
              <a:effectLst/>
            </c:spPr>
            <c:extLst>
              <c:ext xmlns:c16="http://schemas.microsoft.com/office/drawing/2014/chart" uri="{C3380CC4-5D6E-409C-BE32-E72D297353CC}">
                <c16:uniqueId val="{00000015-B1F3-42C4-996B-D17C617BBD10}"/>
              </c:ext>
            </c:extLst>
          </c:dPt>
          <c:dLbls>
            <c:dLbl>
              <c:idx val="0"/>
              <c:layout>
                <c:manualLayout>
                  <c:x val="0.22487509354333127"/>
                  <c:y val="-3.6126947498765778E-2"/>
                </c:manualLayout>
              </c:layout>
              <c:tx>
                <c:rich>
                  <a:bodyPr/>
                  <a:lstStyle/>
                  <a:p>
                    <a:fld id="{FD47FA6C-9BAB-40FC-9698-CE546C183747}" type="CATEGORYNAME">
                      <a:rPr lang="en-US" sz="1800" b="1">
                        <a:solidFill>
                          <a:srgbClr val="469067"/>
                        </a:solidFill>
                      </a:rPr>
                      <a:pPr/>
                      <a:t>[NOM DE CATÉGORIE]</a:t>
                    </a:fld>
                    <a:endParaRPr lang="en-US" sz="1600" b="1">
                      <a:solidFill>
                        <a:srgbClr val="469067"/>
                      </a:solidFill>
                    </a:endParaRPr>
                  </a:p>
                  <a:p>
                    <a:r>
                      <a:rPr lang="en-US" sz="1600" b="1">
                        <a:solidFill>
                          <a:sysClr val="windowText" lastClr="000000"/>
                        </a:solidFill>
                      </a:rPr>
                      <a:t>12</a:t>
                    </a:r>
                    <a:r>
                      <a:rPr lang="en-US" sz="1100" b="1">
                        <a:solidFill>
                          <a:sysClr val="windowText" lastClr="000000"/>
                        </a:solidFill>
                      </a:rPr>
                      <a:t>%</a:t>
                    </a:r>
                  </a:p>
                </c:rich>
              </c:tx>
              <c:showLegendKey val="0"/>
              <c:showVal val="0"/>
              <c:showCatName val="1"/>
              <c:showSerName val="0"/>
              <c:showPercent val="1"/>
              <c:showBubbleSize val="0"/>
              <c:extLst>
                <c:ext xmlns:c15="http://schemas.microsoft.com/office/drawing/2012/chart" uri="{CE6537A1-D6FC-4f65-9D91-7224C49458BB}">
                  <c15:layout>
                    <c:manualLayout>
                      <c:w val="0.27521433903615306"/>
                      <c:h val="0.18811973986665934"/>
                    </c:manualLayout>
                  </c15:layout>
                  <c15:dlblFieldTable/>
                  <c15:showDataLabelsRange val="0"/>
                </c:ext>
                <c:ext xmlns:c16="http://schemas.microsoft.com/office/drawing/2014/chart" uri="{C3380CC4-5D6E-409C-BE32-E72D297353CC}">
                  <c16:uniqueId val="{00000001-4201-442D-AF61-48EA87F7FFCC}"/>
                </c:ext>
              </c:extLst>
            </c:dLbl>
            <c:dLbl>
              <c:idx val="1"/>
              <c:layout>
                <c:manualLayout>
                  <c:x val="0.24238039336017814"/>
                  <c:y val="-8.4898422628940456E-2"/>
                </c:manualLayout>
              </c:layout>
              <c:tx>
                <c:rich>
                  <a:bodyPr/>
                  <a:lstStyle/>
                  <a:p>
                    <a:fld id="{EA0182E1-CBB3-4C5A-AFCD-683B34EA3E95}" type="CATEGORYNAME">
                      <a:rPr lang="en-US" sz="1800" b="1">
                        <a:solidFill>
                          <a:srgbClr val="00B050"/>
                        </a:solidFill>
                      </a:rPr>
                      <a:pPr/>
                      <a:t>[NOM DE CATÉGORIE]</a:t>
                    </a:fld>
                    <a:endParaRPr lang="en-US" sz="1600" b="1">
                      <a:solidFill>
                        <a:srgbClr val="00B050"/>
                      </a:solidFill>
                    </a:endParaRPr>
                  </a:p>
                  <a:p>
                    <a:r>
                      <a:rPr lang="en-US" sz="1600" b="1">
                        <a:solidFill>
                          <a:sysClr val="windowText" lastClr="000000"/>
                        </a:solidFill>
                      </a:rPr>
                      <a:t>53%</a:t>
                    </a:r>
                  </a:p>
                </c:rich>
              </c:tx>
              <c:showLegendKey val="0"/>
              <c:showVal val="0"/>
              <c:showCatName val="1"/>
              <c:showSerName val="0"/>
              <c:showPercent val="1"/>
              <c:showBubbleSize val="0"/>
              <c:extLst>
                <c:ext xmlns:c15="http://schemas.microsoft.com/office/drawing/2012/chart" uri="{CE6537A1-D6FC-4f65-9D91-7224C49458BB}">
                  <c15:layout>
                    <c:manualLayout>
                      <c:w val="0.17532693622403378"/>
                      <c:h val="0.15791469528872867"/>
                    </c:manualLayout>
                  </c15:layout>
                  <c15:dlblFieldTable/>
                  <c15:showDataLabelsRange val="0"/>
                </c:ext>
                <c:ext xmlns:c16="http://schemas.microsoft.com/office/drawing/2014/chart" uri="{C3380CC4-5D6E-409C-BE32-E72D297353CC}">
                  <c16:uniqueId val="{00000003-4201-442D-AF61-48EA87F7FFCC}"/>
                </c:ext>
              </c:extLst>
            </c:dLbl>
            <c:dLbl>
              <c:idx val="2"/>
              <c:layout>
                <c:manualLayout>
                  <c:x val="0.18995855235579548"/>
                  <c:y val="0.26587863328366901"/>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210E841A-545F-46AD-821F-82883983CFDB}" type="CATEGORYNAME">
                      <a:rPr lang="en-US" sz="1800" b="1">
                        <a:solidFill>
                          <a:srgbClr val="33CC33"/>
                        </a:solidFill>
                      </a:rPr>
                      <a:pPr>
                        <a:defRPr sz="1800"/>
                      </a:pPr>
                      <a:t>[NOM DE CATÉGORIE]</a:t>
                    </a:fld>
                    <a:r>
                      <a:rPr lang="en-US" sz="1800" baseline="0">
                        <a:solidFill>
                          <a:srgbClr val="33CC33"/>
                        </a:solidFill>
                      </a:rPr>
                      <a:t>
</a:t>
                    </a:r>
                    <a:fld id="{2FD33FF4-DC7C-4F27-BF25-EA82B6062B47}" type="PERCENTAGE">
                      <a:rPr lang="en-US" sz="1800" b="1" baseline="0">
                        <a:solidFill>
                          <a:sysClr val="windowText" lastClr="000000"/>
                        </a:solidFill>
                      </a:rPr>
                      <a:pPr>
                        <a:defRPr sz="1800"/>
                      </a:pPr>
                      <a:t>[POURCENTAGE]</a:t>
                    </a:fld>
                    <a:endParaRPr lang="en-US" sz="1800" baseline="0">
                      <a:solidFill>
                        <a:srgbClr val="33CC33"/>
                      </a:solidFill>
                    </a:endParaRPr>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2307766847624608"/>
                      <c:h val="0.17378312475872618"/>
                    </c:manualLayout>
                  </c15:layout>
                  <c15:dlblFieldTable/>
                  <c15:showDataLabelsRange val="0"/>
                </c:ext>
                <c:ext xmlns:c16="http://schemas.microsoft.com/office/drawing/2014/chart" uri="{C3380CC4-5D6E-409C-BE32-E72D297353CC}">
                  <c16:uniqueId val="{00000005-4201-442D-AF61-48EA87F7FFCC}"/>
                </c:ext>
              </c:extLst>
            </c:dLbl>
            <c:dLbl>
              <c:idx val="3"/>
              <c:layout>
                <c:manualLayout>
                  <c:x val="-0.20058587762735111"/>
                  <c:y val="0.19171928802972052"/>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63B06594-DF4C-4401-88AD-F1BEED117ACF}" type="CATEGORYNAME">
                      <a:rPr lang="en-US" sz="1800" b="1">
                        <a:solidFill>
                          <a:srgbClr val="92D050"/>
                        </a:solidFill>
                      </a:rPr>
                      <a:pPr>
                        <a:defRPr sz="1800"/>
                      </a:pPr>
                      <a:t>[NOM DE CATÉGORIE]</a:t>
                    </a:fld>
                    <a:r>
                      <a:rPr lang="en-US" sz="1800" baseline="0"/>
                      <a:t>
</a:t>
                    </a:r>
                    <a:fld id="{51427703-89F2-4411-BAF7-EEBCA66C566E}" type="PERCENTAGE">
                      <a:rPr lang="en-US" sz="1800" b="1" baseline="0">
                        <a:solidFill>
                          <a:sysClr val="windowText" lastClr="000000"/>
                        </a:solidFill>
                      </a:rPr>
                      <a:pPr>
                        <a:defRPr sz="1800"/>
                      </a:pPr>
                      <a:t>[POURCENTAGE]</a:t>
                    </a:fld>
                    <a:endParaRPr lang="en-US" sz="1800" baseline="0"/>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5523867992820332"/>
                      <c:h val="0.18386452620072086"/>
                    </c:manualLayout>
                  </c15:layout>
                  <c15:dlblFieldTable/>
                  <c15:showDataLabelsRange val="0"/>
                </c:ext>
                <c:ext xmlns:c16="http://schemas.microsoft.com/office/drawing/2014/chart" uri="{C3380CC4-5D6E-409C-BE32-E72D297353CC}">
                  <c16:uniqueId val="{00000007-4201-442D-AF61-48EA87F7FFCC}"/>
                </c:ext>
              </c:extLst>
            </c:dLbl>
            <c:dLbl>
              <c:idx val="4"/>
              <c:layout>
                <c:manualLayout>
                  <c:x val="-0.16966618522820123"/>
                  <c:y val="0.37752741564234477"/>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0BFD128F-06FA-4419-897E-B2D96E1F63EE}" type="CATEGORYNAME">
                      <a:rPr lang="en-US" sz="1800" b="1">
                        <a:solidFill>
                          <a:srgbClr val="B4F991"/>
                        </a:solidFill>
                      </a:rPr>
                      <a:pPr>
                        <a:defRPr sz="1800"/>
                      </a:pPr>
                      <a:t>[NOM DE CATÉGORIE]</a:t>
                    </a:fld>
                    <a:r>
                      <a:rPr lang="en-US" sz="1800" baseline="0"/>
                      <a:t>
</a:t>
                    </a:r>
                    <a:r>
                      <a:rPr lang="en-US" sz="1800" b="1" baseline="0">
                        <a:solidFill>
                          <a:sysClr val="windowText" lastClr="000000"/>
                        </a:solidFill>
                      </a:rPr>
                      <a:t>0,1%</a:t>
                    </a:r>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996829118905077"/>
                      <c:h val="0.13634359525057033"/>
                    </c:manualLayout>
                  </c15:layout>
                  <c15:dlblFieldTable/>
                  <c15:showDataLabelsRange val="0"/>
                </c:ext>
                <c:ext xmlns:c16="http://schemas.microsoft.com/office/drawing/2014/chart" uri="{C3380CC4-5D6E-409C-BE32-E72D297353CC}">
                  <c16:uniqueId val="{00000009-4201-442D-AF61-48EA87F7FFCC}"/>
                </c:ext>
              </c:extLst>
            </c:dLbl>
            <c:dLbl>
              <c:idx val="5"/>
              <c:layout>
                <c:manualLayout>
                  <c:x val="-0.22082969572758804"/>
                  <c:y val="1.312197439762328E-2"/>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BD044559-3EB5-4F1B-9EE8-68151CF8B1FE}" type="CATEGORYNAME">
                      <a:rPr lang="en-US" sz="1800" b="1">
                        <a:solidFill>
                          <a:srgbClr val="BEE3A7"/>
                        </a:solidFill>
                      </a:rPr>
                      <a:pPr>
                        <a:defRPr sz="1800"/>
                      </a:pPr>
                      <a:t>[NOM DE CATÉGORIE]</a:t>
                    </a:fld>
                    <a:r>
                      <a:rPr lang="en-US" sz="1800" baseline="0"/>
                      <a:t>
</a:t>
                    </a:r>
                    <a:r>
                      <a:rPr lang="en-US" sz="1800" b="1" baseline="0">
                        <a:solidFill>
                          <a:sysClr val="windowText" lastClr="000000"/>
                        </a:solidFill>
                      </a:rPr>
                      <a:t>0,4%</a:t>
                    </a:r>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937370976751083"/>
                      <c:h val="0.16799370266326064"/>
                    </c:manualLayout>
                  </c15:layout>
                  <c15:dlblFieldTable/>
                  <c15:showDataLabelsRange val="0"/>
                </c:ext>
                <c:ext xmlns:c16="http://schemas.microsoft.com/office/drawing/2014/chart" uri="{C3380CC4-5D6E-409C-BE32-E72D297353CC}">
                  <c16:uniqueId val="{0000000B-4201-442D-AF61-48EA87F7FFCC}"/>
                </c:ext>
              </c:extLst>
            </c:dLbl>
            <c:dLbl>
              <c:idx val="6"/>
              <c:layout>
                <c:manualLayout>
                  <c:x val="-0.22352848308289133"/>
                  <c:y val="-5.5996807736985128E-2"/>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3F216983-35B2-4E86-823D-08817D95D0C0}" type="CATEGORYNAME">
                      <a:rPr lang="en-US" sz="1800" b="1">
                        <a:solidFill>
                          <a:srgbClr val="7030A0"/>
                        </a:solidFill>
                      </a:rPr>
                      <a:pPr>
                        <a:defRPr sz="1800"/>
                      </a:pPr>
                      <a:t>[NOM DE CATÉGORIE]</a:t>
                    </a:fld>
                    <a:r>
                      <a:rPr lang="en-US" sz="1800" baseline="0"/>
                      <a:t>
</a:t>
                    </a:r>
                    <a:fld id="{CC7288D7-286C-4EE6-8F71-29A894DC6E74}" type="PERCENTAGE">
                      <a:rPr lang="en-US" sz="1800" b="1" baseline="0">
                        <a:solidFill>
                          <a:sysClr val="windowText" lastClr="000000"/>
                        </a:solidFill>
                      </a:rPr>
                      <a:pPr>
                        <a:defRPr sz="1800"/>
                      </a:pPr>
                      <a:t>[POURCENTAGE]</a:t>
                    </a:fld>
                    <a:endParaRPr lang="en-US" sz="1800" baseline="0"/>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336235012646674"/>
                      <c:h val="0.12415131818280911"/>
                    </c:manualLayout>
                  </c15:layout>
                  <c15:dlblFieldTable/>
                  <c15:showDataLabelsRange val="0"/>
                </c:ext>
                <c:ext xmlns:c16="http://schemas.microsoft.com/office/drawing/2014/chart" uri="{C3380CC4-5D6E-409C-BE32-E72D297353CC}">
                  <c16:uniqueId val="{0000000D-4201-442D-AF61-48EA87F7FFCC}"/>
                </c:ext>
              </c:extLst>
            </c:dLbl>
            <c:dLbl>
              <c:idx val="7"/>
              <c:layout>
                <c:manualLayout>
                  <c:x val="-0.3016288679862647"/>
                  <c:y val="-0.13366989775911503"/>
                </c:manualLayout>
              </c:layout>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05E1B31E-0154-4E32-85A2-1DA97C887846}" type="CATEGORYNAME">
                      <a:rPr lang="en-US" sz="1800" b="1">
                        <a:solidFill>
                          <a:srgbClr val="9900CC"/>
                        </a:solidFill>
                      </a:rPr>
                      <a:pPr>
                        <a:defRPr sz="1800"/>
                      </a:pPr>
                      <a:t>[NOM DE CATÉGORIE]</a:t>
                    </a:fld>
                    <a:r>
                      <a:rPr lang="en-US" sz="1800" baseline="0"/>
                      <a:t>
</a:t>
                    </a:r>
                    <a:r>
                      <a:rPr lang="en-US" sz="1800" b="1" baseline="0">
                        <a:solidFill>
                          <a:sysClr val="windowText" lastClr="000000"/>
                        </a:solidFill>
                      </a:rPr>
                      <a:t>0,3%</a:t>
                    </a:r>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31680370692865"/>
                      <c:h val="0.14131322504355284"/>
                    </c:manualLayout>
                  </c15:layout>
                  <c15:dlblFieldTable/>
                  <c15:showDataLabelsRange val="0"/>
                </c:ext>
                <c:ext xmlns:c16="http://schemas.microsoft.com/office/drawing/2014/chart" uri="{C3380CC4-5D6E-409C-BE32-E72D297353CC}">
                  <c16:uniqueId val="{0000000F-4201-442D-AF61-48EA87F7FFCC}"/>
                </c:ext>
              </c:extLst>
            </c:dLbl>
            <c:dLbl>
              <c:idx val="8"/>
              <c:layout>
                <c:manualLayout>
                  <c:x val="-0.10099180847754403"/>
                  <c:y val="-0.2113430588974233"/>
                </c:manualLayout>
              </c:layout>
              <c:tx>
                <c:rich>
                  <a:bodyPr/>
                  <a:lstStyle/>
                  <a:p>
                    <a:fld id="{83980DB8-19C3-4237-9EA2-A231E8DF38F4}" type="CATEGORYNAME">
                      <a:rPr lang="en-US" b="1">
                        <a:solidFill>
                          <a:srgbClr val="990099"/>
                        </a:solidFill>
                      </a:rPr>
                      <a:pPr/>
                      <a:t>[NOM DE CATÉGORIE]</a:t>
                    </a:fld>
                    <a:r>
                      <a:rPr lang="en-US" baseline="0"/>
                      <a:t>
</a:t>
                    </a:r>
                    <a:r>
                      <a:rPr lang="en-US" b="1" baseline="0">
                        <a:solidFill>
                          <a:sysClr val="windowText" lastClr="000000"/>
                        </a:solidFill>
                      </a:rPr>
                      <a:t>0,2%</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B1F3-42C4-996B-D17C617BBD10}"/>
                </c:ext>
              </c:extLst>
            </c:dLbl>
            <c:dLbl>
              <c:idx val="9"/>
              <c:layout>
                <c:manualLayout>
                  <c:x val="0.10233836592391124"/>
                  <c:y val="-0.23843832285863142"/>
                </c:manualLayout>
              </c:layout>
              <c:tx>
                <c:rich>
                  <a:bodyPr/>
                  <a:lstStyle/>
                  <a:p>
                    <a:fld id="{F697F9C4-2A3B-49AC-ADDD-C72E5C283D42}" type="CATEGORYNAME">
                      <a:rPr lang="en-US" b="1">
                        <a:solidFill>
                          <a:srgbClr val="E67AE6"/>
                        </a:solidFill>
                      </a:rPr>
                      <a:pPr/>
                      <a:t>[NOM DE CATÉGORIE]</a:t>
                    </a:fld>
                    <a:r>
                      <a:rPr lang="en-US" baseline="0"/>
                      <a:t>
</a:t>
                    </a:r>
                    <a:fld id="{DADA3ABB-AD71-4910-9F21-E83BBE5FED75}" type="PERCENTAGE">
                      <a:rPr lang="en-US" b="1" baseline="0">
                        <a:solidFill>
                          <a:sysClr val="windowText" lastClr="000000"/>
                        </a:solidFill>
                      </a:rPr>
                      <a:pPr/>
                      <a:t>[POURCENTAGE]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1F3-42C4-996B-D17C617BBD10}"/>
                </c:ext>
              </c:extLst>
            </c:dLbl>
            <c:dLbl>
              <c:idx val="10"/>
              <c:layout>
                <c:manualLayout>
                  <c:x val="0.27497326262463323"/>
                  <c:y val="-0.20411761997597039"/>
                </c:manualLayout>
              </c:layout>
              <c:tx>
                <c:rich>
                  <a:bodyPr/>
                  <a:lstStyle/>
                  <a:p>
                    <a:fld id="{5480AEA2-E46E-4D30-917D-7001155FBDCB}" type="CATEGORYNAME">
                      <a:rPr lang="en-US" b="1">
                        <a:solidFill>
                          <a:srgbClr val="FFCCFF"/>
                        </a:solidFill>
                      </a:rPr>
                      <a:pPr/>
                      <a:t>[NOM DE CATÉGORIE]</a:t>
                    </a:fld>
                    <a:r>
                      <a:rPr lang="en-US" baseline="0"/>
                      <a:t>
</a:t>
                    </a:r>
                    <a:fld id="{21026D71-96FE-4F66-862E-77804DB927B2}" type="PERCENTAGE">
                      <a:rPr lang="en-US" b="1" baseline="0">
                        <a:solidFill>
                          <a:sysClr val="windowText" lastClr="000000"/>
                        </a:solidFill>
                      </a:rPr>
                      <a:pPr/>
                      <a:t>[POURCENTAGE]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B1F3-42C4-996B-D17C617BBD10}"/>
                </c:ext>
              </c:extLst>
            </c:dLbl>
            <c:spPr>
              <a:noFill/>
              <a:ln w="6350">
                <a:noFill/>
              </a:ln>
              <a:effectLst/>
            </c:spPr>
            <c:txPr>
              <a:bodyPr rot="0" spcFirstLastPara="1" vertOverflow="clip" horzOverflow="clip" vert="horz" wrap="square" lIns="38100" tIns="19050" rIns="38100" bIns="19050" anchor="ctr" anchorCtr="1">
                <a:sp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c:ext xmlns:c15="http://schemas.microsoft.com/office/drawing/2012/chart" uri="{02D57815-91ED-43cb-92C2-25804820EDAC}">
                  <c15:fullRef>
                    <c15:sqref>' Allocation summary'!$B$18:$B$57</c15:sqref>
                  </c15:fullRef>
                </c:ext>
              </c:extLst>
              <c:f>(' Allocation summary'!$B$18,' Allocation summary'!$B$23,' Allocation summary'!$B$28,' Allocation summary'!$B$32,' Allocation summary'!$B$35,' Allocation summary'!$B$37,' Allocation summary'!$B$39,' Allocation summary'!$B$44,' Allocation summary'!$B$46,' Allocation summary'!$B$49,' Allocation summary'!$B$54)</c:f>
              <c:strCache>
                <c:ptCount val="11"/>
                <c:pt idx="0">
                  <c:v>Infrastructure for production and storage of green energy and heat</c:v>
                </c:pt>
                <c:pt idx="1">
                  <c:v>Green real estate</c:v>
                </c:pt>
                <c:pt idx="2">
                  <c:v>Infrastructure and services for sustainable mobility</c:v>
                </c:pt>
                <c:pt idx="3">
                  <c:v>Soil decontamination and site remediation</c:v>
                </c:pt>
                <c:pt idx="4">
                  <c:v>Food transition</c:v>
                </c:pt>
                <c:pt idx="5">
                  <c:v>Digital infrastructure (Eco-efficient datacenters)</c:v>
                </c:pt>
                <c:pt idx="6">
                  <c:v>Digital infrastructure</c:v>
                </c:pt>
                <c:pt idx="7">
                  <c:v>Social real estate</c:v>
                </c:pt>
                <c:pt idx="8">
                  <c:v>Education and professional insertion</c:v>
                </c:pt>
                <c:pt idx="9">
                  <c:v>Health and social healthcare</c:v>
                </c:pt>
                <c:pt idx="10">
                  <c:v>Social and Solidarity
Economy</c:v>
                </c:pt>
              </c:strCache>
            </c:strRef>
          </c:cat>
          <c:val>
            <c:numRef>
              <c:extLst>
                <c:ext xmlns:c15="http://schemas.microsoft.com/office/drawing/2012/chart" uri="{02D57815-91ED-43cb-92C2-25804820EDAC}">
                  <c15:fullRef>
                    <c15:sqref>' Allocation summary'!$E$18:$E$57</c15:sqref>
                  </c15:fullRef>
                </c:ext>
              </c:extLst>
              <c:f>(' Allocation summary'!$E$18,' Allocation summary'!$E$23,' Allocation summary'!$E$28,' Allocation summary'!$E$32,' Allocation summary'!$E$35,' Allocation summary'!$E$37,' Allocation summary'!$E$39,' Allocation summary'!$E$44,' Allocation summary'!$E$46,' Allocation summary'!$E$49,' Allocation summary'!$E$54)</c:f>
              <c:numCache>
                <c:formatCode>#\ ##0.00\ \ </c:formatCode>
                <c:ptCount val="11"/>
                <c:pt idx="0">
                  <c:v>226387400.78999996</c:v>
                </c:pt>
                <c:pt idx="1">
                  <c:v>1225691863.2250333</c:v>
                </c:pt>
                <c:pt idx="2">
                  <c:v>101247741.7455339</c:v>
                </c:pt>
                <c:pt idx="3">
                  <c:v>115000000</c:v>
                </c:pt>
                <c:pt idx="4">
                  <c:v>1772498.79</c:v>
                </c:pt>
                <c:pt idx="5">
                  <c:v>8424700</c:v>
                </c:pt>
                <c:pt idx="6">
                  <c:v>430597225.89999998</c:v>
                </c:pt>
                <c:pt idx="7">
                  <c:v>5999872</c:v>
                </c:pt>
                <c:pt idx="8">
                  <c:v>4953935.88</c:v>
                </c:pt>
                <c:pt idx="9">
                  <c:v>95322313.700000003</c:v>
                </c:pt>
                <c:pt idx="10">
                  <c:v>31200000</c:v>
                </c:pt>
              </c:numCache>
            </c:numRef>
          </c:val>
          <c:extLst>
            <c:ext xmlns:c15="http://schemas.microsoft.com/office/drawing/2012/chart" uri="{02D57815-91ED-43cb-92C2-25804820EDAC}">
              <c15:categoryFilterExceptions>
                <c15:categoryFilterException>
                  <c15:sqref>' Allocation summary'!$E$27</c15:sqref>
                  <c15:explosion val="40"/>
                </c15:categoryFilterException>
                <c15:categoryFilterException>
                  <c15:sqref>' Allocation summary'!$E$47</c15:sqref>
                  <c15:spPr xmlns:c15="http://schemas.microsoft.com/office/drawing/2012/chart">
                    <a:solidFill>
                      <a:srgbClr val="E67AE6"/>
                    </a:solidFill>
                    <a:ln w="19050">
                      <a:solidFill>
                        <a:schemeClr val="lt1"/>
                      </a:solidFill>
                    </a:ln>
                    <a:effectLst/>
                  </c15:spPr>
                  <c15:bubble3D val="0"/>
                  <c15:dLbl>
                    <c:idx val="8"/>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10E63D22-BBDB-4DCE-AB0E-55675D2D49F6}" type="CATEGORYNAME">
                            <a:rPr lang="en-US" sz="1800" b="1">
                              <a:solidFill>
                                <a:srgbClr val="E67AE6"/>
                              </a:solidFill>
                            </a:rPr>
                            <a:pPr>
                              <a:defRPr sz="1800"/>
                            </a:pPr>
                            <a:t>[NOM DE CATÉGORIE]</a:t>
                          </a:fld>
                          <a:r>
                            <a:rPr lang="en-US" sz="1800" baseline="0"/>
                            <a:t>
</a:t>
                          </a:r>
                          <a:fld id="{FE22C379-C256-40AA-A7D5-541C86A887FF}" type="PERCENTAGE">
                            <a:rPr lang="en-US" sz="1800" b="1" baseline="0">
                              <a:solidFill>
                                <a:sysClr val="windowText" lastClr="000000"/>
                              </a:solidFill>
                            </a:rPr>
                            <a:pPr>
                              <a:defRPr sz="1800"/>
                            </a:pPr>
                            <a:t>[POURCENTAGE]</a:t>
                          </a:fld>
                          <a:endParaRPr lang="en-US" sz="1800" baseline="0"/>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5128264389227506"/>
                            <c:h val="0.11889592212834039"/>
                          </c:manualLayout>
                        </c15:layout>
                        <c15:dlblFieldTable/>
                        <c15:showDataLabelsRange val="0"/>
                      </c:ext>
                      <c:ext xmlns:c16="http://schemas.microsoft.com/office/drawing/2014/chart" uri="{C3380CC4-5D6E-409C-BE32-E72D297353CC}">
                        <c16:uniqueId val="{00000018-3CC7-4D39-9EF2-4D013802003D}"/>
                      </c:ext>
                    </c:extLst>
                  </c15:dLbl>
                </c15:categoryFilterException>
                <c15:categoryFilterException>
                  <c15:sqref>' Allocation summary'!$E$52</c15:sqref>
                  <c15:spPr xmlns:c15="http://schemas.microsoft.com/office/drawing/2012/chart">
                    <a:solidFill>
                      <a:srgbClr val="FFCCFF"/>
                    </a:solidFill>
                    <a:ln w="19050">
                      <a:solidFill>
                        <a:schemeClr val="lt1"/>
                      </a:solidFill>
                    </a:ln>
                    <a:effectLst/>
                  </c15:spPr>
                  <c15:bubble3D val="0"/>
                  <c15:dLbl>
                    <c:idx val="9"/>
                    <c:tx>
                      <c:rich>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fld id="{3C2D4E5A-6B9D-4743-A716-4476AFEA97FB}" type="CATEGORYNAME">
                            <a:rPr lang="en-US" sz="1800" b="1">
                              <a:solidFill>
                                <a:srgbClr val="FFCCFF"/>
                              </a:solidFill>
                            </a:rPr>
                            <a:pPr>
                              <a:defRPr sz="1800"/>
                            </a:pPr>
                            <a:t>[NOM DE CATÉGORIE]</a:t>
                          </a:fld>
                          <a:r>
                            <a:rPr lang="en-US" sz="1800" b="1" baseline="0"/>
                            <a:t>
</a:t>
                          </a:r>
                          <a:fld id="{3A1C812E-C72B-40AE-9E9C-AEDAC8B360F9}" type="PERCENTAGE">
                            <a:rPr lang="en-US" sz="1800" b="1" baseline="0">
                              <a:solidFill>
                                <a:sysClr val="windowText" lastClr="000000"/>
                              </a:solidFill>
                            </a:rPr>
                            <a:pPr>
                              <a:defRPr sz="1800"/>
                            </a:pPr>
                            <a:t>[POURCENTAGE]</a:t>
                          </a:fld>
                          <a:endParaRPr lang="en-US" sz="1800" b="1" baseline="0"/>
                        </a:p>
                      </c:rich>
                    </c:tx>
                    <c:spPr>
                      <a:noFill/>
                      <a:ln>
                        <a:noFill/>
                      </a:ln>
                      <a:effectLst/>
                    </c:spPr>
                    <c:txPr>
                      <a:bodyPr rot="0" spcFirstLastPara="1" vertOverflow="clip" horzOverflow="clip" vert="horz" wrap="square" lIns="38100" tIns="19050" rIns="38100" bIns="19050" anchor="ctr" anchorCtr="1">
                        <a:noAutofit/>
                      </a:bodyPr>
                      <a:lstStyle/>
                      <a:p>
                        <a:pPr>
                          <a:defRPr sz="18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9121512179046768"/>
                            <c:h val="0.13691263343367011"/>
                          </c:manualLayout>
                        </c15:layout>
                        <c15:dlblFieldTable/>
                        <c15:showDataLabelsRange val="0"/>
                      </c:ext>
                      <c:ext xmlns:c16="http://schemas.microsoft.com/office/drawing/2014/chart" uri="{C3380CC4-5D6E-409C-BE32-E72D297353CC}">
                        <c16:uniqueId val="{0000001A-3CC7-4D39-9EF2-4D013802003D}"/>
                      </c:ext>
                    </c:extLst>
                  </c15:dLbl>
                </c15:categoryFilterException>
              </c15:categoryFilterExceptions>
            </c:ext>
            <c:ext xmlns:c16="http://schemas.microsoft.com/office/drawing/2014/chart" uri="{C3380CC4-5D6E-409C-BE32-E72D297353CC}">
              <c16:uniqueId val="{00000014-4201-442D-AF61-48EA87F7FFC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73490726880346E-2"/>
          <c:y val="1.6770615672470478E-2"/>
          <c:w val="0.56257308598710953"/>
          <c:h val="0.96645876865505909"/>
        </c:manualLayout>
      </c:layout>
      <c:barChart>
        <c:barDir val="col"/>
        <c:grouping val="percentStacked"/>
        <c:varyColors val="0"/>
        <c:ser>
          <c:idx val="1"/>
          <c:order val="0"/>
          <c:tx>
            <c:strRef>
              <c:f>' Allocation summary'!$D$65</c:f>
              <c:strCache>
                <c:ptCount val="1"/>
                <c:pt idx="0">
                  <c:v>social projects</c:v>
                </c:pt>
              </c:strCache>
            </c:strRef>
          </c:tx>
          <c:spPr>
            <a:solidFill>
              <a:srgbClr val="990099"/>
            </a:solidFill>
            <a:ln w="28575">
              <a:solidFill>
                <a:schemeClr val="bg1"/>
              </a:solidFill>
            </a:ln>
            <a:effectLst/>
          </c:spPr>
          <c:invertIfNegative val="0"/>
          <c:dLbls>
            <c:dLbl>
              <c:idx val="0"/>
              <c:layout>
                <c:manualLayout>
                  <c:x val="0.40386466190452397"/>
                  <c:y val="-7.815056814797286E-4"/>
                </c:manualLayout>
              </c:layout>
              <c:tx>
                <c:rich>
                  <a:bodyPr rot="0" spcFirstLastPara="1" vertOverflow="ellipsis" vert="horz" wrap="square" lIns="38100" tIns="19050" rIns="38100" bIns="19050" anchor="ctr" anchorCtr="0">
                    <a:noAutofit/>
                  </a:bodyPr>
                  <a:lstStyle/>
                  <a:p>
                    <a:pPr algn="l">
                      <a:defRPr sz="1800" b="0" i="0" u="none" strike="noStrike" kern="1200" baseline="0">
                        <a:solidFill>
                          <a:schemeClr val="tx1">
                            <a:lumMod val="75000"/>
                            <a:lumOff val="25000"/>
                          </a:schemeClr>
                        </a:solidFill>
                        <a:latin typeface="+mn-lt"/>
                        <a:ea typeface="+mn-ea"/>
                        <a:cs typeface="+mn-cs"/>
                      </a:defRPr>
                    </a:pPr>
                    <a:r>
                      <a:rPr lang="en-US" sz="3600" b="1">
                        <a:solidFill>
                          <a:srgbClr val="990099"/>
                        </a:solidFill>
                      </a:rPr>
                      <a:t>46</a:t>
                    </a:r>
                    <a:endParaRPr lang="en-US" sz="2400" b="1">
                      <a:solidFill>
                        <a:srgbClr val="990099"/>
                      </a:solidFill>
                    </a:endParaRPr>
                  </a:p>
                  <a:p>
                    <a:pPr algn="l">
                      <a:defRPr sz="1800"/>
                    </a:pPr>
                    <a:r>
                      <a:rPr lang="en-US" sz="2400" b="1">
                        <a:solidFill>
                          <a:srgbClr val="990099"/>
                        </a:solidFill>
                      </a:rPr>
                      <a:t>social projects</a:t>
                    </a:r>
                    <a:endParaRPr lang="en-US" sz="1800" b="1" baseline="0">
                      <a:solidFill>
                        <a:srgbClr val="990099"/>
                      </a:solidFill>
                    </a:endParaRPr>
                  </a:p>
                  <a:p>
                    <a:pPr algn="l">
                      <a:defRPr sz="1800"/>
                    </a:pPr>
                    <a:r>
                      <a:rPr lang="en-US" sz="2400" b="1">
                        <a:solidFill>
                          <a:sysClr val="windowText" lastClr="000000"/>
                        </a:solidFill>
                      </a:rPr>
                      <a:t>&amp;</a:t>
                    </a:r>
                  </a:p>
                  <a:p>
                    <a:pPr algn="l">
                      <a:defRPr sz="1800"/>
                    </a:pPr>
                    <a:fld id="{0315AEC5-4E60-4F9E-A969-6BF1A2356990}" type="VALUE">
                      <a:rPr lang="en-US" sz="3600" b="1">
                        <a:solidFill>
                          <a:sysClr val="windowText" lastClr="000000"/>
                        </a:solidFill>
                      </a:rPr>
                      <a:pPr algn="l">
                        <a:defRPr sz="1800"/>
                      </a:pPr>
                      <a:t>[VALEUR]</a:t>
                    </a:fld>
                    <a:endParaRPr lang="en-US" sz="2000" b="1">
                      <a:solidFill>
                        <a:sysClr val="windowText" lastClr="000000"/>
                      </a:solidFill>
                    </a:endParaRPr>
                  </a:p>
                  <a:p>
                    <a:pPr algn="l">
                      <a:defRPr sz="1800"/>
                    </a:pPr>
                    <a:r>
                      <a:rPr lang="en-US" sz="2400" b="1">
                        <a:solidFill>
                          <a:sysClr val="windowText" lastClr="000000"/>
                        </a:solidFill>
                      </a:rPr>
                      <a:t>invested</a:t>
                    </a:r>
                  </a:p>
                </c:rich>
              </c:tx>
              <c:numFmt formatCode="#,##0\ \M&quot;€&quot;" sourceLinked="0"/>
              <c:spPr>
                <a:noFill/>
                <a:ln>
                  <a:noFill/>
                </a:ln>
                <a:effectLst/>
              </c:spPr>
              <c:txPr>
                <a:bodyPr rot="0" spcFirstLastPara="1" vertOverflow="ellipsis" vert="horz" wrap="square" lIns="38100" tIns="19050" rIns="38100" bIns="19050" anchor="ctr" anchorCtr="0">
                  <a:noAutofit/>
                </a:bodyPr>
                <a:lstStyle/>
                <a:p>
                  <a:pPr algn="l">
                    <a:defRPr sz="18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48025019089008297"/>
                      <c:h val="0.28817470126767208"/>
                    </c:manualLayout>
                  </c15:layout>
                  <c15:dlblFieldTable/>
                  <c15:showDataLabelsRange val="0"/>
                </c:ext>
                <c:ext xmlns:c16="http://schemas.microsoft.com/office/drawing/2014/chart" uri="{C3380CC4-5D6E-409C-BE32-E72D297353CC}">
                  <c16:uniqueId val="{00000002-6D74-4B41-859D-2B53B4C48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 Allocation summary'!$E$65</c:f>
              <c:numCache>
                <c:formatCode>_(* #,##0.00_);_(* \(#,##0.00\);_(* "-"??_);_(@_)</c:formatCode>
                <c:ptCount val="1"/>
                <c:pt idx="0">
                  <c:v>562.07347548000007</c:v>
                </c:pt>
              </c:numCache>
            </c:numRef>
          </c:val>
          <c:extLst>
            <c:ext xmlns:c16="http://schemas.microsoft.com/office/drawing/2014/chart" uri="{C3380CC4-5D6E-409C-BE32-E72D297353CC}">
              <c16:uniqueId val="{00000001-6D74-4B41-859D-2B53B4C4809F}"/>
            </c:ext>
          </c:extLst>
        </c:ser>
        <c:ser>
          <c:idx val="0"/>
          <c:order val="1"/>
          <c:tx>
            <c:strRef>
              <c:f>' Allocation summary'!$D$66</c:f>
              <c:strCache>
                <c:ptCount val="1"/>
                <c:pt idx="0">
                  <c:v>green projects</c:v>
                </c:pt>
              </c:strCache>
            </c:strRef>
          </c:tx>
          <c:spPr>
            <a:solidFill>
              <a:srgbClr val="00B050"/>
            </a:solidFill>
            <a:ln w="28575">
              <a:solidFill>
                <a:schemeClr val="bg1"/>
              </a:solidFill>
            </a:ln>
            <a:effectLst/>
          </c:spPr>
          <c:invertIfNegative val="0"/>
          <c:dLbls>
            <c:dLbl>
              <c:idx val="0"/>
              <c:layout>
                <c:manualLayout>
                  <c:x val="0.40871695698610122"/>
                  <c:y val="-0.21207816972327156"/>
                </c:manualLayout>
              </c:layout>
              <c:tx>
                <c:rich>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mn-cs"/>
                      </a:defRPr>
                    </a:pPr>
                    <a:r>
                      <a:rPr lang="en-US" sz="3600" b="1">
                        <a:solidFill>
                          <a:srgbClr val="00B050"/>
                        </a:solidFill>
                      </a:rPr>
                      <a:t>76</a:t>
                    </a:r>
                    <a:endParaRPr lang="en-US" sz="2400" b="1">
                      <a:solidFill>
                        <a:srgbClr val="00B050"/>
                      </a:solidFill>
                    </a:endParaRPr>
                  </a:p>
                  <a:p>
                    <a:pPr algn="l">
                      <a:defRPr sz="1600"/>
                    </a:pPr>
                    <a:r>
                      <a:rPr lang="en-US" sz="2400" b="1" baseline="0">
                        <a:solidFill>
                          <a:srgbClr val="00B050"/>
                        </a:solidFill>
                      </a:rPr>
                      <a:t>green projects</a:t>
                    </a:r>
                  </a:p>
                  <a:p>
                    <a:pPr algn="l">
                      <a:defRPr sz="1600"/>
                    </a:pPr>
                    <a:r>
                      <a:rPr lang="en-US" sz="2400" b="1" baseline="0">
                        <a:solidFill>
                          <a:sysClr val="windowText" lastClr="000000"/>
                        </a:solidFill>
                      </a:rPr>
                      <a:t>&amp;</a:t>
                    </a:r>
                  </a:p>
                  <a:p>
                    <a:pPr algn="l">
                      <a:defRPr sz="1600"/>
                    </a:pPr>
                    <a:fld id="{DD14B6A0-43F0-42F7-ADBE-223E25C3C85A}" type="VALUE">
                      <a:rPr lang="en-US" sz="3600" b="1">
                        <a:solidFill>
                          <a:sysClr val="windowText" lastClr="000000"/>
                        </a:solidFill>
                      </a:rPr>
                      <a:pPr algn="l">
                        <a:defRPr sz="1600"/>
                      </a:pPr>
                      <a:t>[VALEUR]</a:t>
                    </a:fld>
                    <a:r>
                      <a:rPr lang="en-US" sz="2800" b="1">
                        <a:solidFill>
                          <a:sysClr val="windowText" lastClr="000000"/>
                        </a:solidFill>
                      </a:rPr>
                      <a:t> </a:t>
                    </a:r>
                    <a:r>
                      <a:rPr lang="en-US" sz="2400" b="1">
                        <a:solidFill>
                          <a:sysClr val="windowText" lastClr="000000"/>
                        </a:solidFill>
                      </a:rPr>
                      <a:t>invested</a:t>
                    </a:r>
                  </a:p>
                </c:rich>
              </c:tx>
              <c:numFmt formatCode="#,##0\ \M&quot;€&quot;" sourceLinked="0"/>
              <c:spPr>
                <a:noFill/>
                <a:ln>
                  <a:noFill/>
                </a:ln>
                <a:effectLst/>
              </c:spPr>
              <c:txPr>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1371292510210531"/>
                      <c:h val="0.28952104949520402"/>
                    </c:manualLayout>
                  </c15:layout>
                  <c15:dlblFieldTable/>
                  <c15:showDataLabelsRange val="0"/>
                </c:ext>
                <c:ext xmlns:c16="http://schemas.microsoft.com/office/drawing/2014/chart" uri="{C3380CC4-5D6E-409C-BE32-E72D297353CC}">
                  <c16:uniqueId val="{00000003-6D74-4B41-859D-2B53B4C48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 Allocation summary'!$E$66</c:f>
              <c:numCache>
                <c:formatCode>_(* #,##0.00_);_(* \(#,##0.00\);_(* "-"??_);_(@_)</c:formatCode>
                <c:ptCount val="1"/>
                <c:pt idx="0">
                  <c:v>1678.5242045505672</c:v>
                </c:pt>
              </c:numCache>
            </c:numRef>
          </c:val>
          <c:extLst>
            <c:ext xmlns:c16="http://schemas.microsoft.com/office/drawing/2014/chart" uri="{C3380CC4-5D6E-409C-BE32-E72D297353CC}">
              <c16:uniqueId val="{00000000-6D74-4B41-859D-2B53B4C4809F}"/>
            </c:ext>
          </c:extLst>
        </c:ser>
        <c:dLbls>
          <c:dLblPos val="inEnd"/>
          <c:showLegendKey val="0"/>
          <c:showVal val="1"/>
          <c:showCatName val="0"/>
          <c:showSerName val="0"/>
          <c:showPercent val="0"/>
          <c:showBubbleSize val="0"/>
        </c:dLbls>
        <c:gapWidth val="150"/>
        <c:overlap val="100"/>
        <c:axId val="681989872"/>
        <c:axId val="681991512"/>
      </c:barChart>
      <c:catAx>
        <c:axId val="681989872"/>
        <c:scaling>
          <c:orientation val="minMax"/>
        </c:scaling>
        <c:delete val="1"/>
        <c:axPos val="b"/>
        <c:majorTickMark val="none"/>
        <c:minorTickMark val="none"/>
        <c:tickLblPos val="nextTo"/>
        <c:crossAx val="681991512"/>
        <c:crosses val="autoZero"/>
        <c:auto val="1"/>
        <c:lblAlgn val="ctr"/>
        <c:lblOffset val="100"/>
        <c:noMultiLvlLbl val="0"/>
      </c:catAx>
      <c:valAx>
        <c:axId val="681991512"/>
        <c:scaling>
          <c:orientation val="minMax"/>
        </c:scaling>
        <c:delete val="1"/>
        <c:axPos val="l"/>
        <c:numFmt formatCode="0%" sourceLinked="1"/>
        <c:majorTickMark val="none"/>
        <c:minorTickMark val="none"/>
        <c:tickLblPos val="nextTo"/>
        <c:crossAx val="68198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5.svg"/><Relationship Id="rId39" Type="http://schemas.openxmlformats.org/officeDocument/2006/relationships/hyperlink" Target="http://www.loiret.cci.fr/citevolia" TargetMode="External"/><Relationship Id="rId21" Type="http://schemas.openxmlformats.org/officeDocument/2006/relationships/image" Target="../media/image20.png"/><Relationship Id="rId34" Type="http://schemas.openxmlformats.org/officeDocument/2006/relationships/image" Target="../media/image32.png"/><Relationship Id="rId42" Type="http://schemas.openxmlformats.org/officeDocument/2006/relationships/hyperlink" Target="https://rovaltain.fr/fr/accompagnement-aux-entreprises/recherche-de-locauxterrains/batiment/le-cube-numerique-26/" TargetMode="External"/><Relationship Id="rId47" Type="http://schemas.openxmlformats.org/officeDocument/2006/relationships/hyperlink" Target="https://www.groupe-artea.fr/reference/arteparc-sophia/" TargetMode="External"/><Relationship Id="rId50" Type="http://schemas.openxmlformats.org/officeDocument/2006/relationships/hyperlink" Target="http://www.ecoquartiers.logement.gouv.fr/operation/1715/" TargetMode="External"/><Relationship Id="rId55" Type="http://schemas.openxmlformats.org/officeDocument/2006/relationships/hyperlink" Target="https://www.okkohotels.com/fr/page/lille/okko-hotels-lille-centre-hotel-4-etoiles-a-deux-pas-de-la-grande-place.3097.html" TargetMode="External"/><Relationship Id="rId63" Type="http://schemas.openxmlformats.org/officeDocument/2006/relationships/hyperlink" Target="https://www.ecoles-de-production.com/" TargetMode="External"/><Relationship Id="rId68" Type="http://schemas.openxmlformats.org/officeDocument/2006/relationships/hyperlink" Target="https://www.logement-seniors.com/residence-seniors-location-beauvais-60000-residence-domitys-les-tisserands-3811-1.php" TargetMode="External"/><Relationship Id="rId76" Type="http://schemas.openxmlformats.org/officeDocument/2006/relationships/hyperlink" Target="http://www.novess.fr/" TargetMode="External"/><Relationship Id="rId7" Type="http://schemas.openxmlformats.org/officeDocument/2006/relationships/image" Target="../media/image7.png"/><Relationship Id="rId71" Type="http://schemas.openxmlformats.org/officeDocument/2006/relationships/hyperlink" Target="https://www.banquedesterritoires.fr/ehpad-de-salins-les-bains-bracon-dans-le-jura-39" TargetMode="External"/><Relationship Id="rId2" Type="http://schemas.openxmlformats.org/officeDocument/2006/relationships/image" Target="../media/image2.png"/><Relationship Id="rId16" Type="http://schemas.openxmlformats.org/officeDocument/2006/relationships/image" Target="../media/image16.svg"/><Relationship Id="rId29" Type="http://schemas.openxmlformats.org/officeDocument/2006/relationships/image" Target="../media/image28.png"/><Relationship Id="rId11" Type="http://schemas.openxmlformats.org/officeDocument/2006/relationships/image" Target="../media/image11.png"/><Relationship Id="rId24" Type="http://schemas.openxmlformats.org/officeDocument/2006/relationships/image" Target="../media/image23.svg"/><Relationship Id="rId32" Type="http://schemas.openxmlformats.org/officeDocument/2006/relationships/image" Target="../media/image31.svg"/><Relationship Id="rId37" Type="http://schemas.openxmlformats.org/officeDocument/2006/relationships/hyperlink" Target="https://saint-eusebe-71.centrale-solaire-jpee.fr/" TargetMode="External"/><Relationship Id="rId40" Type="http://schemas.openxmlformats.org/officeDocument/2006/relationships/hyperlink" Target="https://groupe-6.com/wp-content/uploads/2017/02/groupe-6-dp-intencity-schneider-electric.pdf" TargetMode="External"/><Relationship Id="rId45" Type="http://schemas.openxmlformats.org/officeDocument/2006/relationships/hyperlink" Target="https://www.groupeduval.com/inauguration-des-bureaux-neufs-le-racine-a-strasbourg/" TargetMode="External"/><Relationship Id="rId53" Type="http://schemas.openxmlformats.org/officeDocument/2006/relationships/hyperlink" Target="https://www.vinci-immobilier-institutionnel.com/projets/paris-13-illumine" TargetMode="External"/><Relationship Id="rId58" Type="http://schemas.openxmlformats.org/officeDocument/2006/relationships/hyperlink" Target="https://naoshotel.com/hampton-by-hilton/dijon-centre/" TargetMode="External"/><Relationship Id="rId66" Type="http://schemas.openxmlformats.org/officeDocument/2006/relationships/hyperlink" Target="https://residences-villamedicis.com/villa/strasbourg/" TargetMode="External"/><Relationship Id="rId74" Type="http://schemas.openxmlformats.org/officeDocument/2006/relationships/hyperlink" Target="https://www.capresidencesseniors.com/residence-service/provence-alpes-cote-d-azur/vaucluse/carpentras/residence-domitys-les-tourmalines-carpentras-m34175.htm" TargetMode="External"/><Relationship Id="rId79" Type="http://schemas.openxmlformats.org/officeDocument/2006/relationships/image" Target="../media/image35.svg"/><Relationship Id="rId5" Type="http://schemas.openxmlformats.org/officeDocument/2006/relationships/image" Target="../media/image5.png"/><Relationship Id="rId61" Type="http://schemas.openxmlformats.org/officeDocument/2006/relationships/hyperlink" Target="https://www.losange-fibre.fr/" TargetMode="External"/><Relationship Id="rId10" Type="http://schemas.openxmlformats.org/officeDocument/2006/relationships/image" Target="../media/image10.svg"/><Relationship Id="rId19" Type="http://schemas.openxmlformats.org/officeDocument/2006/relationships/chart" Target="../charts/chart1.xml"/><Relationship Id="rId31" Type="http://schemas.openxmlformats.org/officeDocument/2006/relationships/image" Target="../media/image30.png"/><Relationship Id="rId44" Type="http://schemas.openxmlformats.org/officeDocument/2006/relationships/hyperlink" Target="https://www.grandlyon.com/actions/lyon-la-duchere" TargetMode="External"/><Relationship Id="rId52" Type="http://schemas.openxmlformats.org/officeDocument/2006/relationships/hyperlink" Target="https://parisladefense.com/fr/decouvrir/projets/altiplano" TargetMode="External"/><Relationship Id="rId60" Type="http://schemas.openxmlformats.org/officeDocument/2006/relationships/hyperlink" Target="https://capfibre.fr/" TargetMode="External"/><Relationship Id="rId65" Type="http://schemas.openxmlformats.org/officeDocument/2006/relationships/hyperlink" Target="https://solifap.fr/pages/nos-projets" TargetMode="External"/><Relationship Id="rId73" Type="http://schemas.openxmlformats.org/officeDocument/2006/relationships/hyperlink" Target="https://www.logement-seniors.com/residence-seniors-location-dunkerque-59140-residence-domitys-la-cantate-3821-1.php" TargetMode="External"/><Relationship Id="rId78" Type="http://schemas.openxmlformats.org/officeDocument/2006/relationships/image" Target="../media/image34.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1.svg"/><Relationship Id="rId27" Type="http://schemas.openxmlformats.org/officeDocument/2006/relationships/image" Target="../media/image26.png"/><Relationship Id="rId30" Type="http://schemas.openxmlformats.org/officeDocument/2006/relationships/image" Target="../media/image29.svg"/><Relationship Id="rId35" Type="http://schemas.openxmlformats.org/officeDocument/2006/relationships/image" Target="../media/image33.svg"/><Relationship Id="rId43" Type="http://schemas.openxmlformats.org/officeDocument/2006/relationships/hyperlink" Target="https://www.groupe-artea.fr/reference/arteparc-lille-lesquin/" TargetMode="External"/><Relationship Id="rId48" Type="http://schemas.openxmlformats.org/officeDocument/2006/relationships/hyperlink" Target="https://connexionbatiment.fr/projet/quai-des-caps-ilot-p11-cap-leeuwin/" TargetMode="External"/><Relationship Id="rId56" Type="http://schemas.openxmlformats.org/officeDocument/2006/relationships/hyperlink" Target="https://www.villederueil.fr/fr/la-marechalerie" TargetMode="External"/><Relationship Id="rId64" Type="http://schemas.openxmlformats.org/officeDocument/2006/relationships/hyperlink" Target="https://simplon.co/" TargetMode="External"/><Relationship Id="rId69" Type="http://schemas.openxmlformats.org/officeDocument/2006/relationships/hyperlink" Target="https://www.villas-ginkgos.com/copie-de-les-demeures-yonnaises" TargetMode="External"/><Relationship Id="rId77" Type="http://schemas.openxmlformats.org/officeDocument/2006/relationships/hyperlink" Target="https://coulanges-18.parc-eolien-jpee.fr/" TargetMode="External"/><Relationship Id="rId8" Type="http://schemas.openxmlformats.org/officeDocument/2006/relationships/image" Target="../media/image8.svg"/><Relationship Id="rId51" Type="http://schemas.openxmlformats.org/officeDocument/2006/relationships/hyperlink" Target="https://www.constructioncayola.com/batiment/article/2019/12/18/127223/deux-immeubles-multiusages-naissent-saintouensurseine" TargetMode="External"/><Relationship Id="rId72" Type="http://schemas.openxmlformats.org/officeDocument/2006/relationships/hyperlink" Target="https://www.ohactiv.fr/residence-senior/residence-senior-st-pierre-oleron/" TargetMode="External"/><Relationship Id="rId3" Type="http://schemas.openxmlformats.org/officeDocument/2006/relationships/image" Target="../media/image3.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4.png"/><Relationship Id="rId33" Type="http://schemas.openxmlformats.org/officeDocument/2006/relationships/hyperlink" Target="https://www.sergies.fr/centrale/parc-eolien-de-migre/" TargetMode="External"/><Relationship Id="rId38" Type="http://schemas.openxmlformats.org/officeDocument/2006/relationships/hyperlink" Target="https://www.fica-hpci.fr/" TargetMode="External"/><Relationship Id="rId46" Type="http://schemas.openxmlformats.org/officeDocument/2006/relationships/hyperlink" Target="https://www.linkcity.com/projets/sud-est-lyon-le-flyer/" TargetMode="External"/><Relationship Id="rId59" Type="http://schemas.openxmlformats.org/officeDocument/2006/relationships/hyperlink" Target="https://brownfields.fr/" TargetMode="External"/><Relationship Id="rId67" Type="http://schemas.openxmlformats.org/officeDocument/2006/relationships/hyperlink" Target="https://www.domitys.fr/residence-services-senior/normandie/calvados-14/caen-les-robes-dairain-14" TargetMode="External"/><Relationship Id="rId20" Type="http://schemas.openxmlformats.org/officeDocument/2006/relationships/image" Target="../media/image19.jpeg"/><Relationship Id="rId41" Type="http://schemas.openxmlformats.org/officeDocument/2006/relationships/hyperlink" Target="https://immobilier.cbre.fr/blog/bureaux/lillenium-environnement-bien-etre-travail/" TargetMode="External"/><Relationship Id="rId54" Type="http://schemas.openxmlformats.org/officeDocument/2006/relationships/hyperlink" Target="https://www.eklohotels.com/fr/" TargetMode="External"/><Relationship Id="rId62" Type="http://schemas.openxmlformats.org/officeDocument/2006/relationships/hyperlink" Target="https://www.rosace-fibre.fr/" TargetMode="External"/><Relationship Id="rId70" Type="http://schemas.openxmlformats.org/officeDocument/2006/relationships/hyperlink" Target="https://residences-villamedicis.com/villa/saint-cyr-lecole/" TargetMode="External"/><Relationship Id="rId75" Type="http://schemas.openxmlformats.org/officeDocument/2006/relationships/hyperlink" Target="http://cosydiemnarbonne.fr/" TargetMode="External"/><Relationship Id="rId1" Type="http://schemas.openxmlformats.org/officeDocument/2006/relationships/image" Target="../media/image1.png"/><Relationship Id="rId6" Type="http://schemas.openxmlformats.org/officeDocument/2006/relationships/image" Target="../media/image6.svg"/><Relationship Id="rId15" Type="http://schemas.openxmlformats.org/officeDocument/2006/relationships/image" Target="../media/image15.png"/><Relationship Id="rId23" Type="http://schemas.openxmlformats.org/officeDocument/2006/relationships/image" Target="../media/image22.png"/><Relationship Id="rId28" Type="http://schemas.openxmlformats.org/officeDocument/2006/relationships/image" Target="../media/image27.svg"/><Relationship Id="rId36" Type="http://schemas.openxmlformats.org/officeDocument/2006/relationships/hyperlink" Target="https://www.banquedesterritoires.fr/centrale-photovoltaique-sunr-cambrai" TargetMode="External"/><Relationship Id="rId49" Type="http://schemas.openxmlformats.org/officeDocument/2006/relationships/hyperlink" Target="http://www.soho-chapelle.fr/#accueil" TargetMode="External"/><Relationship Id="rId57" Type="http://schemas.openxmlformats.org/officeDocument/2006/relationships/hyperlink" Target="https://www.caissedesdepots.fr/actualites/secteur-residentiel-cdc-investissement-immobilier" TargetMode="External"/></Relationships>
</file>

<file path=xl/drawings/_rels/drawing2.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1.svg"/><Relationship Id="rId26" Type="http://schemas.openxmlformats.org/officeDocument/2006/relationships/image" Target="../media/image42.svg"/><Relationship Id="rId39" Type="http://schemas.openxmlformats.org/officeDocument/2006/relationships/hyperlink" Target="https://www.eklohotels.com/fr/recrutement" TargetMode="External"/><Relationship Id="rId3" Type="http://schemas.openxmlformats.org/officeDocument/2006/relationships/image" Target="../media/image3.png"/><Relationship Id="rId21" Type="http://schemas.openxmlformats.org/officeDocument/2006/relationships/image" Target="../media/image34.png"/><Relationship Id="rId34" Type="http://schemas.openxmlformats.org/officeDocument/2006/relationships/hyperlink" Target="https://yspot.fr/" TargetMode="External"/><Relationship Id="rId42" Type="http://schemas.openxmlformats.org/officeDocument/2006/relationships/hyperlink" Target="https://www.webaxys.fr/" TargetMode="External"/><Relationship Id="rId47" Type="http://schemas.openxmlformats.org/officeDocument/2006/relationships/hyperlink" Target="https://www.valdoisefibre.fr/#/" TargetMode="External"/><Relationship Id="rId50" Type="http://schemas.openxmlformats.org/officeDocument/2006/relationships/hyperlink" Target="https://www.korian.com/fr/blog/korian-noue-un-partenariat-avec-ages-vie-pour-developper-le-concept-novateur-de-colocation" TargetMode="External"/><Relationship Id="rId7" Type="http://schemas.openxmlformats.org/officeDocument/2006/relationships/image" Target="../media/image36.png"/><Relationship Id="rId12" Type="http://schemas.openxmlformats.org/officeDocument/2006/relationships/image" Target="../media/image18.svg"/><Relationship Id="rId17" Type="http://schemas.openxmlformats.org/officeDocument/2006/relationships/image" Target="../media/image20.png"/><Relationship Id="rId25" Type="http://schemas.openxmlformats.org/officeDocument/2006/relationships/image" Target="../media/image41.png"/><Relationship Id="rId33" Type="http://schemas.openxmlformats.org/officeDocument/2006/relationships/hyperlink" Target="https://adim.fr/actualites/livraison-dun-immeuble-bureaux-cergy-95" TargetMode="External"/><Relationship Id="rId38" Type="http://schemas.openxmlformats.org/officeDocument/2006/relationships/hyperlink" Target="https://www.realestate.bnpparibas.fr/fr" TargetMode="External"/><Relationship Id="rId46" Type="http://schemas.openxmlformats.org/officeDocument/2006/relationships/hyperlink" Target="https://aisne-thd.fr/" TargetMode="External"/><Relationship Id="rId2" Type="http://schemas.openxmlformats.org/officeDocument/2006/relationships/image" Target="../media/image2.png"/><Relationship Id="rId16" Type="http://schemas.openxmlformats.org/officeDocument/2006/relationships/image" Target="../media/image40.jpeg"/><Relationship Id="rId20" Type="http://schemas.openxmlformats.org/officeDocument/2006/relationships/image" Target="../media/image27.svg"/><Relationship Id="rId29" Type="http://schemas.openxmlformats.org/officeDocument/2006/relationships/hyperlink" Target="http://www.quenea.com/" TargetMode="External"/><Relationship Id="rId41" Type="http://schemas.openxmlformats.org/officeDocument/2006/relationships/hyperlink" Target="https://hympulsion.com/" TargetMode="External"/><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7.png"/><Relationship Id="rId24" Type="http://schemas.openxmlformats.org/officeDocument/2006/relationships/image" Target="../media/image25.svg"/><Relationship Id="rId32" Type="http://schemas.openxmlformats.org/officeDocument/2006/relationships/hyperlink" Target="https://www.ostwind.fr/nos-projets" TargetMode="External"/><Relationship Id="rId37" Type="http://schemas.openxmlformats.org/officeDocument/2006/relationships/hyperlink" Target="https://entreprises.nexity.fr/nos-realisations/evidence" TargetMode="External"/><Relationship Id="rId40" Type="http://schemas.openxmlformats.org/officeDocument/2006/relationships/hyperlink" Target="https://www.neotcapital.com/green-mobility/" TargetMode="External"/><Relationship Id="rId45" Type="http://schemas.openxmlformats.org/officeDocument/2006/relationships/hyperlink" Target="https://www.fibre31.fr/" TargetMode="External"/><Relationship Id="rId5" Type="http://schemas.openxmlformats.org/officeDocument/2006/relationships/image" Target="../media/image5.png"/><Relationship Id="rId15" Type="http://schemas.openxmlformats.org/officeDocument/2006/relationships/chart" Target="../charts/chart2.xml"/><Relationship Id="rId23" Type="http://schemas.openxmlformats.org/officeDocument/2006/relationships/image" Target="../media/image24.png"/><Relationship Id="rId28" Type="http://schemas.openxmlformats.org/officeDocument/2006/relationships/image" Target="../media/image44.svg"/><Relationship Id="rId36" Type="http://schemas.openxmlformats.org/officeDocument/2006/relationships/hyperlink" Target="https://region-aura.latribune.fr/territoire/2019-07-10/lyon-un-groupement-d-operateurs-pour-exploiter-l-hotel-logistique-du-port-edouard-herriot-823082.html" TargetMode="External"/><Relationship Id="rId49" Type="http://schemas.openxmlformats.org/officeDocument/2006/relationships/hyperlink" Target="https://agesetvie.com/" TargetMode="External"/><Relationship Id="rId10" Type="http://schemas.openxmlformats.org/officeDocument/2006/relationships/image" Target="../media/image39.svg"/><Relationship Id="rId19" Type="http://schemas.openxmlformats.org/officeDocument/2006/relationships/image" Target="../media/image26.png"/><Relationship Id="rId31" Type="http://schemas.openxmlformats.org/officeDocument/2006/relationships/image" Target="../media/image33.svg"/><Relationship Id="rId44" Type="http://schemas.openxmlformats.org/officeDocument/2006/relationships/hyperlink" Target="https://www.data17.fr/" TargetMode="External"/><Relationship Id="rId4" Type="http://schemas.openxmlformats.org/officeDocument/2006/relationships/image" Target="../media/image4.svg"/><Relationship Id="rId9" Type="http://schemas.openxmlformats.org/officeDocument/2006/relationships/image" Target="../media/image38.png"/><Relationship Id="rId14" Type="http://schemas.openxmlformats.org/officeDocument/2006/relationships/image" Target="../media/image16.svg"/><Relationship Id="rId22" Type="http://schemas.openxmlformats.org/officeDocument/2006/relationships/image" Target="../media/image35.svg"/><Relationship Id="rId27" Type="http://schemas.openxmlformats.org/officeDocument/2006/relationships/image" Target="../media/image43.png"/><Relationship Id="rId30" Type="http://schemas.openxmlformats.org/officeDocument/2006/relationships/image" Target="../media/image32.png"/><Relationship Id="rId35" Type="http://schemas.openxmlformats.org/officeDocument/2006/relationships/hyperlink" Target="https://www.icade.fr/projets/bureaux/promotion/osmose-au-sein-du-quartier-d-affaires-international-archipel-wacken" TargetMode="External"/><Relationship Id="rId43" Type="http://schemas.openxmlformats.org/officeDocument/2006/relationships/hyperlink" Target="https://thesee-datacenter.net/datacenters/" TargetMode="External"/><Relationship Id="rId48" Type="http://schemas.openxmlformats.org/officeDocument/2006/relationships/hyperlink" Target="https://www.residences-espaceetvie.fr/residences/residence-services-seniors-a-saint-pol-de-leon-finistere-29?utm_source=capresidence&amp;utm_medium=clic" TargetMode="External"/><Relationship Id="rId8" Type="http://schemas.openxmlformats.org/officeDocument/2006/relationships/image" Target="../media/image37.svg"/><Relationship Id="rId51" Type="http://schemas.openxmlformats.org/officeDocument/2006/relationships/hyperlink" Target="http://encoreheureux.org/projets/petit/" TargetMode="External"/></Relationships>
</file>

<file path=xl/drawings/_rels/drawing3.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32.png"/><Relationship Id="rId26" Type="http://schemas.openxmlformats.org/officeDocument/2006/relationships/hyperlink" Target="https://www.eiffage-immobilier.fr/logement-neuf-rueil-malmaison-o-domaine" TargetMode="External"/><Relationship Id="rId39" Type="http://schemas.openxmlformats.org/officeDocument/2006/relationships/hyperlink" Target="https://berryfibreoptique.fr/" TargetMode="External"/><Relationship Id="rId21" Type="http://schemas.openxmlformats.org/officeDocument/2006/relationships/hyperlink" Target="https://www.seranvillers-forenville.fr/decouvertes/parc-photovoltaique-sur-les-territoires-de-seranvillers-forenville/niergnies" TargetMode="External"/><Relationship Id="rId34" Type="http://schemas.openxmlformats.org/officeDocument/2006/relationships/hyperlink" Target="https://croix-de-chalais-86.parc-eolien-jpee.fr/" TargetMode="External"/><Relationship Id="rId42" Type="http://schemas.openxmlformats.org/officeDocument/2006/relationships/hyperlink" Target="https://www.anjou-fibre.fr/#/" TargetMode="External"/><Relationship Id="rId47" Type="http://schemas.openxmlformats.org/officeDocument/2006/relationships/image" Target="../media/image35.svg"/><Relationship Id="rId50" Type="http://schemas.openxmlformats.org/officeDocument/2006/relationships/image" Target="../media/image41.png"/><Relationship Id="rId55" Type="http://schemas.openxmlformats.org/officeDocument/2006/relationships/image" Target="../media/image21.svg"/><Relationship Id="rId7" Type="http://schemas.openxmlformats.org/officeDocument/2006/relationships/image" Target="../media/image36.png"/><Relationship Id="rId12" Type="http://schemas.openxmlformats.org/officeDocument/2006/relationships/image" Target="../media/image16.svg"/><Relationship Id="rId17" Type="http://schemas.openxmlformats.org/officeDocument/2006/relationships/hyperlink" Target="https://bois-du-frou-28.parc-eolien-jpee.fr/" TargetMode="External"/><Relationship Id="rId25" Type="http://schemas.openxmlformats.org/officeDocument/2006/relationships/hyperlink" Target="https://www.maisonsetcites.fr/territoires/territoire-douai/" TargetMode="External"/><Relationship Id="rId33" Type="http://schemas.openxmlformats.org/officeDocument/2006/relationships/hyperlink" Target="https://www.hacoopa.coop/fonciere/" TargetMode="External"/><Relationship Id="rId38" Type="http://schemas.openxmlformats.org/officeDocument/2006/relationships/hyperlink" Target="https://stations-e.com/" TargetMode="External"/><Relationship Id="rId46" Type="http://schemas.openxmlformats.org/officeDocument/2006/relationships/image" Target="../media/image34.png"/><Relationship Id="rId2" Type="http://schemas.openxmlformats.org/officeDocument/2006/relationships/image" Target="../media/image2.png"/><Relationship Id="rId16" Type="http://schemas.openxmlformats.org/officeDocument/2006/relationships/image" Target="../media/image40.jpeg"/><Relationship Id="rId20" Type="http://schemas.openxmlformats.org/officeDocument/2006/relationships/hyperlink" Target="https://www.terra-energies.fr/projets/projet-eolien-de-la-croix-de-la-merotte-a-millac-86/" TargetMode="External"/><Relationship Id="rId29" Type="http://schemas.openxmlformats.org/officeDocument/2006/relationships/hyperlink" Target="https://www.valdeloirefibre.fr/#/" TargetMode="External"/><Relationship Id="rId41" Type="http://schemas.openxmlformats.org/officeDocument/2006/relationships/hyperlink" Target="http://www.com-saint-martin.fr/Partenariat--Projet-Tintamarre-et-d%C3%A9veloppement-des-infrastructures-num%C3%A9riques-_Saint-Martin-Antilles_2151.html" TargetMode="External"/><Relationship Id="rId54"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5.png"/><Relationship Id="rId24" Type="http://schemas.openxmlformats.org/officeDocument/2006/relationships/hyperlink" Target="https://www.bouygues-batiment-ile-de-france.com/references/le-wonder-building-de-novaxia" TargetMode="External"/><Relationship Id="rId32" Type="http://schemas.openxmlformats.org/officeDocument/2006/relationships/hyperlink" Target="https://www.millavois.com/2019/12/18/millau-la-residence-de-services-seniors-de-layrolles-verra-le-jour/" TargetMode="External"/><Relationship Id="rId37" Type="http://schemas.openxmlformats.org/officeDocument/2006/relationships/hyperlink" Target="https://www.emerige.com/programme-immobilier-paris-petit" TargetMode="External"/><Relationship Id="rId40" Type="http://schemas.openxmlformats.org/officeDocument/2006/relationships/hyperlink" Target="https://comptoirdecampagne.fr/" TargetMode="External"/><Relationship Id="rId45" Type="http://schemas.openxmlformats.org/officeDocument/2006/relationships/hyperlink" Target="http://www.novawood.fr/" TargetMode="External"/><Relationship Id="rId53" Type="http://schemas.openxmlformats.org/officeDocument/2006/relationships/image" Target="../media/image27.svg"/><Relationship Id="rId58" Type="http://schemas.openxmlformats.org/officeDocument/2006/relationships/hyperlink" Target="https://valencisse-41.centrale-solaire-jpee.fr/" TargetMode="External"/><Relationship Id="rId5" Type="http://schemas.openxmlformats.org/officeDocument/2006/relationships/image" Target="../media/image5.png"/><Relationship Id="rId15" Type="http://schemas.openxmlformats.org/officeDocument/2006/relationships/chart" Target="../charts/chart3.xml"/><Relationship Id="rId23" Type="http://schemas.openxmlformats.org/officeDocument/2006/relationships/hyperlink" Target="https://chenon-41.centrale-solaire-jpee.fr/" TargetMode="External"/><Relationship Id="rId28" Type="http://schemas.openxmlformats.org/officeDocument/2006/relationships/hyperlink" Target="https://www.ecovelo.com/" TargetMode="External"/><Relationship Id="rId36" Type="http://schemas.openxmlformats.org/officeDocument/2006/relationships/hyperlink" Target="https://www.icade.fr/projets/amenagement-urbain/village-des-athletes-lot-d" TargetMode="External"/><Relationship Id="rId49" Type="http://schemas.openxmlformats.org/officeDocument/2006/relationships/image" Target="../media/image25.svg"/><Relationship Id="rId57" Type="http://schemas.openxmlformats.org/officeDocument/2006/relationships/image" Target="../media/image23.svg"/><Relationship Id="rId10" Type="http://schemas.openxmlformats.org/officeDocument/2006/relationships/image" Target="../media/image18.svg"/><Relationship Id="rId19" Type="http://schemas.openxmlformats.org/officeDocument/2006/relationships/image" Target="../media/image33.svg"/><Relationship Id="rId31" Type="http://schemas.openxmlformats.org/officeDocument/2006/relationships/hyperlink" Target="https://www.groupeidees.fr/" TargetMode="External"/><Relationship Id="rId44" Type="http://schemas.openxmlformats.org/officeDocument/2006/relationships/hyperlink" Target="https://www.123-im.com/fonds/fpci-impact-senior" TargetMode="External"/><Relationship Id="rId52" Type="http://schemas.openxmlformats.org/officeDocument/2006/relationships/image" Target="../media/image26.png"/><Relationship Id="rId4" Type="http://schemas.openxmlformats.org/officeDocument/2006/relationships/image" Target="../media/image4.svg"/><Relationship Id="rId9" Type="http://schemas.openxmlformats.org/officeDocument/2006/relationships/image" Target="../media/image17.png"/><Relationship Id="rId14" Type="http://schemas.openxmlformats.org/officeDocument/2006/relationships/image" Target="../media/image12.svg"/><Relationship Id="rId22" Type="http://schemas.openxmlformats.org/officeDocument/2006/relationships/hyperlink" Target="https://labarde-33.centrale-solaire-jpee.fr/" TargetMode="External"/><Relationship Id="rId27" Type="http://schemas.openxmlformats.org/officeDocument/2006/relationships/hyperlink" Target="https://www.clem-e.com/" TargetMode="External"/><Relationship Id="rId30" Type="http://schemas.openxmlformats.org/officeDocument/2006/relationships/hyperlink" Target="https://fibre44.fr/" TargetMode="External"/><Relationship Id="rId35" Type="http://schemas.openxmlformats.org/officeDocument/2006/relationships/hyperlink" Target="https://jolive-45.centrale-solaire-jpee.fr/" TargetMode="External"/><Relationship Id="rId43" Type="http://schemas.openxmlformats.org/officeDocument/2006/relationships/hyperlink" Target="https://www.residences-espaceetvie.fr/residences/residence-seniors-a-crozon-finistere-29" TargetMode="External"/><Relationship Id="rId48" Type="http://schemas.openxmlformats.org/officeDocument/2006/relationships/image" Target="../media/image24.png"/><Relationship Id="rId56" Type="http://schemas.openxmlformats.org/officeDocument/2006/relationships/image" Target="../media/image22.png"/><Relationship Id="rId8" Type="http://schemas.openxmlformats.org/officeDocument/2006/relationships/image" Target="../media/image37.svg"/><Relationship Id="rId51" Type="http://schemas.openxmlformats.org/officeDocument/2006/relationships/image" Target="../media/image42.svg"/><Relationship Id="rId3" Type="http://schemas.openxmlformats.org/officeDocument/2006/relationships/image" Target="../media/image3.png"/></Relationships>
</file>

<file path=xl/drawings/_rels/drawing4.xml.rels><?xml version="1.0" encoding="UTF-8" standalone="yes"?>
<Relationships xmlns="http://schemas.openxmlformats.org/package/2006/relationships"><Relationship Id="rId13" Type="http://schemas.openxmlformats.org/officeDocument/2006/relationships/image" Target="../media/image17.png"/><Relationship Id="rId18" Type="http://schemas.openxmlformats.org/officeDocument/2006/relationships/image" Target="../media/image12.svg"/><Relationship Id="rId26" Type="http://schemas.openxmlformats.org/officeDocument/2006/relationships/image" Target="../media/image24.png"/><Relationship Id="rId39" Type="http://schemas.openxmlformats.org/officeDocument/2006/relationships/image" Target="../media/image29.svg"/><Relationship Id="rId21" Type="http://schemas.openxmlformats.org/officeDocument/2006/relationships/chart" Target="../charts/chart4.xml"/><Relationship Id="rId34" Type="http://schemas.openxmlformats.org/officeDocument/2006/relationships/image" Target="../media/image26.png"/><Relationship Id="rId42" Type="http://schemas.openxmlformats.org/officeDocument/2006/relationships/hyperlink" Target="https://horizeo-saucats.fr/" TargetMode="External"/><Relationship Id="rId47" Type="http://schemas.openxmlformats.org/officeDocument/2006/relationships/hyperlink" Target="https://www.linkcity.com/projets/grand-ouest-rouen-leveil-de-flaubert/" TargetMode="External"/><Relationship Id="rId50" Type="http://schemas.openxmlformats.org/officeDocument/2006/relationships/hyperlink" Target="https://www.caissedesdepots.fr/actualites/rehabilitation-friches-industrielles-lancement-fonds-ginkgo-3" TargetMode="External"/><Relationship Id="rId55" Type="http://schemas.openxmlformats.org/officeDocument/2006/relationships/hyperlink" Target="https://www.ohactiv.fr/" TargetMode="External"/><Relationship Id="rId63" Type="http://schemas.openxmlformats.org/officeDocument/2006/relationships/hyperlink" Target="https://movivolt.fr/" TargetMode="External"/><Relationship Id="rId68" Type="http://schemas.openxmlformats.org/officeDocument/2006/relationships/hyperlink" Target="https://www.moselle-numerique.fr/qui-sommes-nous/missions-de-moselle-numerique/" TargetMode="External"/><Relationship Id="rId7" Type="http://schemas.openxmlformats.org/officeDocument/2006/relationships/image" Target="../media/image36.png"/><Relationship Id="rId71" Type="http://schemas.openxmlformats.org/officeDocument/2006/relationships/hyperlink" Target="https://myfutu.re/" TargetMode="External"/><Relationship Id="rId2" Type="http://schemas.openxmlformats.org/officeDocument/2006/relationships/image" Target="../media/image2.png"/><Relationship Id="rId16" Type="http://schemas.openxmlformats.org/officeDocument/2006/relationships/image" Target="../media/image16.svg"/><Relationship Id="rId29" Type="http://schemas.openxmlformats.org/officeDocument/2006/relationships/image" Target="../media/image4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45.png"/><Relationship Id="rId24" Type="http://schemas.openxmlformats.org/officeDocument/2006/relationships/image" Target="../media/image34.png"/><Relationship Id="rId32" Type="http://schemas.openxmlformats.org/officeDocument/2006/relationships/image" Target="../media/image49.png"/><Relationship Id="rId37" Type="http://schemas.openxmlformats.org/officeDocument/2006/relationships/image" Target="../media/image21.svg"/><Relationship Id="rId40" Type="http://schemas.openxmlformats.org/officeDocument/2006/relationships/image" Target="../media/image22.png"/><Relationship Id="rId45" Type="http://schemas.openxmlformats.org/officeDocument/2006/relationships/hyperlink" Target="https://www.banquedesterritoires.fr/tse-la-banque-des-territoires-et-credit-mutuel-capital-prive-scellent-un-partenariat-strategique-au" TargetMode="External"/><Relationship Id="rId53" Type="http://schemas.openxmlformats.org/officeDocument/2006/relationships/hyperlink" Target="https://www.ornedepartementthd.fr/tres_haut_debit_qui-sommes-nous_la-societe-de-projet.phtml" TargetMode="External"/><Relationship Id="rId58" Type="http://schemas.openxmlformats.org/officeDocument/2006/relationships/hyperlink" Target="https://www.homnia.fr/" TargetMode="External"/><Relationship Id="rId66" Type="http://schemas.openxmlformats.org/officeDocument/2006/relationships/hyperlink" Target="https://www.vartreshautdebit.fr/qui-sommes-nous/partenaire" TargetMode="Externa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48.png"/><Relationship Id="rId28" Type="http://schemas.openxmlformats.org/officeDocument/2006/relationships/image" Target="../media/image41.png"/><Relationship Id="rId36" Type="http://schemas.openxmlformats.org/officeDocument/2006/relationships/image" Target="../media/image20.png"/><Relationship Id="rId49" Type="http://schemas.openxmlformats.org/officeDocument/2006/relationships/hyperlink" Target="https://e-motum.net/" TargetMode="External"/><Relationship Id="rId57" Type="http://schemas.openxmlformats.org/officeDocument/2006/relationships/hyperlink" Target="https://www.maskott.com/" TargetMode="External"/><Relationship Id="rId61" Type="http://schemas.openxmlformats.org/officeDocument/2006/relationships/hyperlink" Target="https://logivolt.fr/" TargetMode="External"/><Relationship Id="rId10" Type="http://schemas.openxmlformats.org/officeDocument/2006/relationships/image" Target="../media/image8.svg"/><Relationship Id="rId19" Type="http://schemas.openxmlformats.org/officeDocument/2006/relationships/image" Target="../media/image13.png"/><Relationship Id="rId31" Type="http://schemas.openxmlformats.org/officeDocument/2006/relationships/image" Target="../media/image31.svg"/><Relationship Id="rId44" Type="http://schemas.openxmlformats.org/officeDocument/2006/relationships/image" Target="../media/image33.svg"/><Relationship Id="rId52" Type="http://schemas.openxmlformats.org/officeDocument/2006/relationships/hyperlink" Target="https://www.girondetreshautdebit.fr/" TargetMode="External"/><Relationship Id="rId60" Type="http://schemas.openxmlformats.org/officeDocument/2006/relationships/hyperlink" Target="https://www.groupe-emerige.com/projets/zac-des-docks-de-saint-ouen/" TargetMode="External"/><Relationship Id="rId65" Type="http://schemas.openxmlformats.org/officeDocument/2006/relationships/hyperlink" Target="https://www.laceintureverte.fr/" TargetMode="External"/><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image" Target="../media/image18.svg"/><Relationship Id="rId22" Type="http://schemas.openxmlformats.org/officeDocument/2006/relationships/image" Target="../media/image47.jpeg"/><Relationship Id="rId27" Type="http://schemas.openxmlformats.org/officeDocument/2006/relationships/image" Target="../media/image25.svg"/><Relationship Id="rId30" Type="http://schemas.openxmlformats.org/officeDocument/2006/relationships/image" Target="../media/image30.png"/><Relationship Id="rId35" Type="http://schemas.openxmlformats.org/officeDocument/2006/relationships/image" Target="../media/image27.svg"/><Relationship Id="rId43" Type="http://schemas.openxmlformats.org/officeDocument/2006/relationships/image" Target="../media/image32.png"/><Relationship Id="rId48" Type="http://schemas.openxmlformats.org/officeDocument/2006/relationships/hyperlink" Target="https://www.edf.fr/groupe-edf/espaces-dedies/journalistes/tous-les-communiques-de-presse/le-grand-belfort-en-partenariat-avec-hynamics-le-smtc-et-la-rttb-signe-son-premier-contrat-d-hydrogene-renouvelable-pour-decarboner-ses-transports-en-commun" TargetMode="External"/><Relationship Id="rId56" Type="http://schemas.openxmlformats.org/officeDocument/2006/relationships/hyperlink" Target="https://soho-archi.com/projet/residence-senior-le-hameau-de-brou/" TargetMode="External"/><Relationship Id="rId64" Type="http://schemas.openxmlformats.org/officeDocument/2006/relationships/hyperlink" Target="https://www.fraichecancan.com/fr_FR/" TargetMode="External"/><Relationship Id="rId69" Type="http://schemas.openxmlformats.org/officeDocument/2006/relationships/hyperlink" Target="https://www.ariegetreshautdebit.fr/" TargetMode="External"/><Relationship Id="rId8" Type="http://schemas.openxmlformats.org/officeDocument/2006/relationships/image" Target="../media/image37.svg"/><Relationship Id="rId51" Type="http://schemas.openxmlformats.org/officeDocument/2006/relationships/hyperlink" Target="https://terredeliens.org/" TargetMode="External"/><Relationship Id="rId3" Type="http://schemas.openxmlformats.org/officeDocument/2006/relationships/image" Target="../media/image3.png"/><Relationship Id="rId12" Type="http://schemas.openxmlformats.org/officeDocument/2006/relationships/image" Target="../media/image46.svg"/><Relationship Id="rId17" Type="http://schemas.openxmlformats.org/officeDocument/2006/relationships/image" Target="../media/image11.png"/><Relationship Id="rId25" Type="http://schemas.openxmlformats.org/officeDocument/2006/relationships/image" Target="../media/image35.svg"/><Relationship Id="rId33" Type="http://schemas.openxmlformats.org/officeDocument/2006/relationships/image" Target="../media/image50.svg"/><Relationship Id="rId38" Type="http://schemas.openxmlformats.org/officeDocument/2006/relationships/image" Target="../media/image28.png"/><Relationship Id="rId46" Type="http://schemas.openxmlformats.org/officeDocument/2006/relationships/hyperlink" Target="https://batiment.fayat.com/fr/realisations/ilot-dupont-clichy-la-garenne-92" TargetMode="External"/><Relationship Id="rId59" Type="http://schemas.openxmlformats.org/officeDocument/2006/relationships/hyperlink" Target="https://energiesrenouvelables.cnr.tm.fr/solaire/" TargetMode="External"/><Relationship Id="rId67" Type="http://schemas.openxmlformats.org/officeDocument/2006/relationships/image" Target="../media/image51.emf"/><Relationship Id="rId20" Type="http://schemas.openxmlformats.org/officeDocument/2006/relationships/image" Target="../media/image14.svg"/><Relationship Id="rId41" Type="http://schemas.openxmlformats.org/officeDocument/2006/relationships/image" Target="../media/image23.svg"/><Relationship Id="rId54" Type="http://schemas.openxmlformats.org/officeDocument/2006/relationships/hyperlink" Target="https://reunionthd.re/" TargetMode="External"/><Relationship Id="rId62" Type="http://schemas.openxmlformats.org/officeDocument/2006/relationships/hyperlink" Target="https://seeyousun.fr/" TargetMode="External"/><Relationship Id="rId70" Type="http://schemas.openxmlformats.org/officeDocument/2006/relationships/hyperlink" Target="https://www.ville-louviers.fr/une-residence-services-seniors-de-116-logements/"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38.png"/><Relationship Id="rId18" Type="http://schemas.openxmlformats.org/officeDocument/2006/relationships/image" Target="../media/image16.svg"/><Relationship Id="rId26" Type="http://schemas.openxmlformats.org/officeDocument/2006/relationships/image" Target="../media/image10.svg"/><Relationship Id="rId3" Type="http://schemas.openxmlformats.org/officeDocument/2006/relationships/image" Target="../media/image3.png"/><Relationship Id="rId21" Type="http://schemas.openxmlformats.org/officeDocument/2006/relationships/image" Target="../media/image17.png"/><Relationship Id="rId7" Type="http://schemas.openxmlformats.org/officeDocument/2006/relationships/image" Target="../media/image7.png"/><Relationship Id="rId12" Type="http://schemas.openxmlformats.org/officeDocument/2006/relationships/image" Target="../media/image46.svg"/><Relationship Id="rId17" Type="http://schemas.openxmlformats.org/officeDocument/2006/relationships/image" Target="../media/image15.png"/><Relationship Id="rId25"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image" Target="../media/image14.svg"/><Relationship Id="rId20" Type="http://schemas.openxmlformats.org/officeDocument/2006/relationships/image" Target="../media/image12.svg"/><Relationship Id="rId1" Type="http://schemas.openxmlformats.org/officeDocument/2006/relationships/image" Target="../media/image1.png"/><Relationship Id="rId6" Type="http://schemas.openxmlformats.org/officeDocument/2006/relationships/image" Target="../media/image52.svg"/><Relationship Id="rId11" Type="http://schemas.openxmlformats.org/officeDocument/2006/relationships/image" Target="../media/image45.png"/><Relationship Id="rId24" Type="http://schemas.openxmlformats.org/officeDocument/2006/relationships/chart" Target="../charts/chart6.xml"/><Relationship Id="rId5" Type="http://schemas.openxmlformats.org/officeDocument/2006/relationships/image" Target="../media/image36.png"/><Relationship Id="rId15" Type="http://schemas.openxmlformats.org/officeDocument/2006/relationships/image" Target="../media/image13.png"/><Relationship Id="rId23" Type="http://schemas.openxmlformats.org/officeDocument/2006/relationships/chart" Target="../charts/chart5.xml"/><Relationship Id="rId10" Type="http://schemas.openxmlformats.org/officeDocument/2006/relationships/image" Target="../media/image6.svg"/><Relationship Id="rId19" Type="http://schemas.openxmlformats.org/officeDocument/2006/relationships/image" Target="../media/image11.png"/><Relationship Id="rId4" Type="http://schemas.openxmlformats.org/officeDocument/2006/relationships/image" Target="../media/image4.svg"/><Relationship Id="rId9" Type="http://schemas.openxmlformats.org/officeDocument/2006/relationships/image" Target="../media/image5.png"/><Relationship Id="rId14" Type="http://schemas.openxmlformats.org/officeDocument/2006/relationships/image" Target="../media/image53.svg"/><Relationship Id="rId22" Type="http://schemas.openxmlformats.org/officeDocument/2006/relationships/image" Target="../media/image18.svg"/><Relationship Id="rId27" Type="http://schemas.openxmlformats.org/officeDocument/2006/relationships/image" Target="../media/image54.jpg"/></Relationships>
</file>

<file path=xl/drawings/_rels/drawing6.xml.rels><?xml version="1.0" encoding="UTF-8" standalone="yes"?>
<Relationships xmlns="http://schemas.openxmlformats.org/package/2006/relationships"><Relationship Id="rId8" Type="http://schemas.openxmlformats.org/officeDocument/2006/relationships/image" Target="../media/image62.png"/><Relationship Id="rId13" Type="http://schemas.openxmlformats.org/officeDocument/2006/relationships/image" Target="../media/image67.png"/><Relationship Id="rId18" Type="http://schemas.openxmlformats.org/officeDocument/2006/relationships/image" Target="../media/image72.png"/><Relationship Id="rId26" Type="http://schemas.openxmlformats.org/officeDocument/2006/relationships/image" Target="../media/image80.png"/><Relationship Id="rId3" Type="http://schemas.openxmlformats.org/officeDocument/2006/relationships/image" Target="../media/image57.png"/><Relationship Id="rId21" Type="http://schemas.openxmlformats.org/officeDocument/2006/relationships/image" Target="../media/image75.png"/><Relationship Id="rId7" Type="http://schemas.openxmlformats.org/officeDocument/2006/relationships/image" Target="../media/image61.svg"/><Relationship Id="rId12" Type="http://schemas.openxmlformats.org/officeDocument/2006/relationships/image" Target="../media/image66.png"/><Relationship Id="rId17" Type="http://schemas.openxmlformats.org/officeDocument/2006/relationships/image" Target="../media/image71.png"/><Relationship Id="rId25" Type="http://schemas.openxmlformats.org/officeDocument/2006/relationships/image" Target="../media/image79.svg"/><Relationship Id="rId2" Type="http://schemas.openxmlformats.org/officeDocument/2006/relationships/image" Target="../media/image56.svg"/><Relationship Id="rId16" Type="http://schemas.openxmlformats.org/officeDocument/2006/relationships/image" Target="../media/image70.png"/><Relationship Id="rId20" Type="http://schemas.openxmlformats.org/officeDocument/2006/relationships/image" Target="../media/image74.png"/><Relationship Id="rId1" Type="http://schemas.openxmlformats.org/officeDocument/2006/relationships/image" Target="../media/image55.png"/><Relationship Id="rId6" Type="http://schemas.openxmlformats.org/officeDocument/2006/relationships/image" Target="../media/image60.svg"/><Relationship Id="rId11" Type="http://schemas.openxmlformats.org/officeDocument/2006/relationships/image" Target="../media/image65.png"/><Relationship Id="rId24" Type="http://schemas.openxmlformats.org/officeDocument/2006/relationships/image" Target="../media/image78.png"/><Relationship Id="rId5" Type="http://schemas.openxmlformats.org/officeDocument/2006/relationships/image" Target="../media/image59.png"/><Relationship Id="rId15" Type="http://schemas.openxmlformats.org/officeDocument/2006/relationships/image" Target="../media/image69.png"/><Relationship Id="rId23" Type="http://schemas.openxmlformats.org/officeDocument/2006/relationships/image" Target="../media/image77.png"/><Relationship Id="rId28" Type="http://schemas.openxmlformats.org/officeDocument/2006/relationships/image" Target="../media/image54.jpg"/><Relationship Id="rId10" Type="http://schemas.openxmlformats.org/officeDocument/2006/relationships/image" Target="../media/image64.svg"/><Relationship Id="rId19" Type="http://schemas.openxmlformats.org/officeDocument/2006/relationships/image" Target="../media/image73.png"/><Relationship Id="rId4" Type="http://schemas.openxmlformats.org/officeDocument/2006/relationships/image" Target="../media/image58.svg"/><Relationship Id="rId9" Type="http://schemas.openxmlformats.org/officeDocument/2006/relationships/image" Target="../media/image63.svg"/><Relationship Id="rId14" Type="http://schemas.openxmlformats.org/officeDocument/2006/relationships/image" Target="../media/image68.png"/><Relationship Id="rId22" Type="http://schemas.openxmlformats.org/officeDocument/2006/relationships/image" Target="../media/image76.png"/><Relationship Id="rId27" Type="http://schemas.openxmlformats.org/officeDocument/2006/relationships/image" Target="../media/image81.svg"/></Relationships>
</file>

<file path=xl/drawings/drawing1.xml><?xml version="1.0" encoding="utf-8"?>
<xdr:wsDr xmlns:xdr="http://schemas.openxmlformats.org/drawingml/2006/spreadsheetDrawing" xmlns:a="http://schemas.openxmlformats.org/drawingml/2006/main">
  <xdr:oneCellAnchor>
    <xdr:from>
      <xdr:col>13</xdr:col>
      <xdr:colOff>51955</xdr:colOff>
      <xdr:row>14</xdr:row>
      <xdr:rowOff>138050</xdr:rowOff>
    </xdr:from>
    <xdr:ext cx="688194" cy="600315"/>
    <xdr:pic>
      <xdr:nvPicPr>
        <xdr:cNvPr id="2" name="Image 1">
          <a:extLst>
            <a:ext uri="{FF2B5EF4-FFF2-40B4-BE49-F238E27FC236}">
              <a16:creationId xmlns:a16="http://schemas.microsoft.com/office/drawing/2014/main" id="{9A603FD4-B039-4763-8F9A-8906AA5376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0416405" y="2595500"/>
          <a:ext cx="688194" cy="600315"/>
        </a:xfrm>
        <a:prstGeom prst="rect">
          <a:avLst/>
        </a:prstGeom>
      </xdr:spPr>
    </xdr:pic>
    <xdr:clientData/>
  </xdr:oneCellAnchor>
  <xdr:oneCellAnchor>
    <xdr:from>
      <xdr:col>14</xdr:col>
      <xdr:colOff>51090</xdr:colOff>
      <xdr:row>14</xdr:row>
      <xdr:rowOff>111578</xdr:rowOff>
    </xdr:from>
    <xdr:ext cx="608938" cy="582626"/>
    <xdr:pic>
      <xdr:nvPicPr>
        <xdr:cNvPr id="3" name="Image 2">
          <a:extLst>
            <a:ext uri="{FF2B5EF4-FFF2-40B4-BE49-F238E27FC236}">
              <a16:creationId xmlns:a16="http://schemas.microsoft.com/office/drawing/2014/main" id="{614E7C99-7AFF-47EC-B29C-EE035EB360D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1263265" y="2569028"/>
          <a:ext cx="608938" cy="582626"/>
        </a:xfrm>
        <a:prstGeom prst="rect">
          <a:avLst/>
        </a:prstGeom>
      </xdr:spPr>
    </xdr:pic>
    <xdr:clientData/>
  </xdr:oneCellAnchor>
  <xdr:twoCellAnchor editAs="oneCell">
    <xdr:from>
      <xdr:col>1</xdr:col>
      <xdr:colOff>540327</xdr:colOff>
      <xdr:row>15</xdr:row>
      <xdr:rowOff>221672</xdr:rowOff>
    </xdr:from>
    <xdr:to>
      <xdr:col>1</xdr:col>
      <xdr:colOff>1204355</xdr:colOff>
      <xdr:row>15</xdr:row>
      <xdr:rowOff>881346</xdr:rowOff>
    </xdr:to>
    <xdr:pic>
      <xdr:nvPicPr>
        <xdr:cNvPr id="5" name="Graphique 4" descr="Pile avec un remplissage uni">
          <a:extLst>
            <a:ext uri="{FF2B5EF4-FFF2-40B4-BE49-F238E27FC236}">
              <a16:creationId xmlns:a16="http://schemas.microsoft.com/office/drawing/2014/main" id="{9FFC28ED-0F41-4490-BF47-2B97085218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0036" y="3713017"/>
          <a:ext cx="664028" cy="659674"/>
        </a:xfrm>
        <a:prstGeom prst="rect">
          <a:avLst/>
        </a:prstGeom>
      </xdr:spPr>
    </xdr:pic>
    <xdr:clientData/>
  </xdr:twoCellAnchor>
  <xdr:twoCellAnchor editAs="oneCell">
    <xdr:from>
      <xdr:col>1</xdr:col>
      <xdr:colOff>457201</xdr:colOff>
      <xdr:row>16</xdr:row>
      <xdr:rowOff>152401</xdr:rowOff>
    </xdr:from>
    <xdr:to>
      <xdr:col>1</xdr:col>
      <xdr:colOff>1180012</xdr:colOff>
      <xdr:row>17</xdr:row>
      <xdr:rowOff>275112</xdr:rowOff>
    </xdr:to>
    <xdr:pic>
      <xdr:nvPicPr>
        <xdr:cNvPr id="6" name="Graphique 5" descr="Maison avec un remplissage uni">
          <a:extLst>
            <a:ext uri="{FF2B5EF4-FFF2-40B4-BE49-F238E27FC236}">
              <a16:creationId xmlns:a16="http://schemas.microsoft.com/office/drawing/2014/main" id="{57FE3557-91C7-49AC-AB93-B3BF7E3D4B7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46910" y="4585856"/>
          <a:ext cx="722811" cy="718457"/>
        </a:xfrm>
        <a:prstGeom prst="rect">
          <a:avLst/>
        </a:prstGeom>
      </xdr:spPr>
    </xdr:pic>
    <xdr:clientData/>
  </xdr:twoCellAnchor>
  <xdr:twoCellAnchor editAs="oneCell">
    <xdr:from>
      <xdr:col>1</xdr:col>
      <xdr:colOff>484909</xdr:colOff>
      <xdr:row>17</xdr:row>
      <xdr:rowOff>568036</xdr:rowOff>
    </xdr:from>
    <xdr:to>
      <xdr:col>1</xdr:col>
      <xdr:colOff>1148936</xdr:colOff>
      <xdr:row>18</xdr:row>
      <xdr:rowOff>636318</xdr:rowOff>
    </xdr:to>
    <xdr:pic>
      <xdr:nvPicPr>
        <xdr:cNvPr id="8" name="Graphique 7" descr="Usine avec un remplissage uni">
          <a:extLst>
            <a:ext uri="{FF2B5EF4-FFF2-40B4-BE49-F238E27FC236}">
              <a16:creationId xmlns:a16="http://schemas.microsoft.com/office/drawing/2014/main" id="{FC8F0F6F-A859-4108-B71A-520D0B639D6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74618" y="5597236"/>
          <a:ext cx="664027" cy="664027"/>
        </a:xfrm>
        <a:prstGeom prst="rect">
          <a:avLst/>
        </a:prstGeom>
      </xdr:spPr>
    </xdr:pic>
    <xdr:clientData/>
  </xdr:twoCellAnchor>
  <xdr:twoCellAnchor editAs="oneCell">
    <xdr:from>
      <xdr:col>1</xdr:col>
      <xdr:colOff>443345</xdr:colOff>
      <xdr:row>19</xdr:row>
      <xdr:rowOff>55418</xdr:rowOff>
    </xdr:from>
    <xdr:to>
      <xdr:col>1</xdr:col>
      <xdr:colOff>1166156</xdr:colOff>
      <xdr:row>19</xdr:row>
      <xdr:rowOff>773875</xdr:rowOff>
    </xdr:to>
    <xdr:pic>
      <xdr:nvPicPr>
        <xdr:cNvPr id="9" name="Graphique 8" descr="Maison avec un remplissage uni">
          <a:extLst>
            <a:ext uri="{FF2B5EF4-FFF2-40B4-BE49-F238E27FC236}">
              <a16:creationId xmlns:a16="http://schemas.microsoft.com/office/drawing/2014/main" id="{50879419-F949-47DA-82A9-1573F894B2B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233054" y="6483927"/>
          <a:ext cx="722811" cy="718457"/>
        </a:xfrm>
        <a:prstGeom prst="rect">
          <a:avLst/>
        </a:prstGeom>
      </xdr:spPr>
    </xdr:pic>
    <xdr:clientData/>
  </xdr:twoCellAnchor>
  <xdr:twoCellAnchor editAs="oneCell">
    <xdr:from>
      <xdr:col>1</xdr:col>
      <xdr:colOff>415636</xdr:colOff>
      <xdr:row>19</xdr:row>
      <xdr:rowOff>845127</xdr:rowOff>
    </xdr:from>
    <xdr:to>
      <xdr:col>1</xdr:col>
      <xdr:colOff>1134094</xdr:colOff>
      <xdr:row>20</xdr:row>
      <xdr:rowOff>702424</xdr:rowOff>
    </xdr:to>
    <xdr:pic>
      <xdr:nvPicPr>
        <xdr:cNvPr id="11" name="Graphique 10" descr="Main ouverte avec une plante avec un remplissage uni">
          <a:extLst>
            <a:ext uri="{FF2B5EF4-FFF2-40B4-BE49-F238E27FC236}">
              <a16:creationId xmlns:a16="http://schemas.microsoft.com/office/drawing/2014/main" id="{9182FA64-F2EB-4F7B-9660-8A4949D64F7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205345" y="7273636"/>
          <a:ext cx="718458" cy="716279"/>
        </a:xfrm>
        <a:prstGeom prst="rect">
          <a:avLst/>
        </a:prstGeom>
      </xdr:spPr>
    </xdr:pic>
    <xdr:clientData/>
  </xdr:twoCellAnchor>
  <xdr:twoCellAnchor editAs="oneCell">
    <xdr:from>
      <xdr:col>1</xdr:col>
      <xdr:colOff>429491</xdr:colOff>
      <xdr:row>20</xdr:row>
      <xdr:rowOff>803561</xdr:rowOff>
    </xdr:from>
    <xdr:to>
      <xdr:col>1</xdr:col>
      <xdr:colOff>1093521</xdr:colOff>
      <xdr:row>21</xdr:row>
      <xdr:rowOff>650170</xdr:rowOff>
    </xdr:to>
    <xdr:pic>
      <xdr:nvPicPr>
        <xdr:cNvPr id="12" name="Graphique 11" descr="Apprentissage des langues à distance avec un remplissage uni">
          <a:extLst>
            <a:ext uri="{FF2B5EF4-FFF2-40B4-BE49-F238E27FC236}">
              <a16:creationId xmlns:a16="http://schemas.microsoft.com/office/drawing/2014/main" id="{730C23C0-A833-48CD-BDFA-35CC910F72D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219200" y="8091052"/>
          <a:ext cx="664030" cy="664028"/>
        </a:xfrm>
        <a:prstGeom prst="rect">
          <a:avLst/>
        </a:prstGeom>
      </xdr:spPr>
    </xdr:pic>
    <xdr:clientData/>
  </xdr:twoCellAnchor>
  <xdr:twoCellAnchor editAs="oneCell">
    <xdr:from>
      <xdr:col>1</xdr:col>
      <xdr:colOff>443345</xdr:colOff>
      <xdr:row>23</xdr:row>
      <xdr:rowOff>207818</xdr:rowOff>
    </xdr:from>
    <xdr:to>
      <xdr:col>1</xdr:col>
      <xdr:colOff>1042060</xdr:colOff>
      <xdr:row>23</xdr:row>
      <xdr:rowOff>806533</xdr:rowOff>
    </xdr:to>
    <xdr:pic>
      <xdr:nvPicPr>
        <xdr:cNvPr id="13" name="Graphique 12" descr="Homme médecin avec un remplissage uni">
          <a:extLst>
            <a:ext uri="{FF2B5EF4-FFF2-40B4-BE49-F238E27FC236}">
              <a16:creationId xmlns:a16="http://schemas.microsoft.com/office/drawing/2014/main" id="{BC2A4A1C-FA93-4E11-A3BF-09CB111E87F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3054" y="9448800"/>
          <a:ext cx="598715" cy="598715"/>
        </a:xfrm>
        <a:prstGeom prst="rect">
          <a:avLst/>
        </a:prstGeom>
      </xdr:spPr>
    </xdr:pic>
    <xdr:clientData/>
  </xdr:twoCellAnchor>
  <xdr:twoCellAnchor editAs="oneCell">
    <xdr:from>
      <xdr:col>1</xdr:col>
      <xdr:colOff>429492</xdr:colOff>
      <xdr:row>22</xdr:row>
      <xdr:rowOff>152401</xdr:rowOff>
    </xdr:from>
    <xdr:to>
      <xdr:col>1</xdr:col>
      <xdr:colOff>1076103</xdr:colOff>
      <xdr:row>22</xdr:row>
      <xdr:rowOff>722398</xdr:rowOff>
    </xdr:to>
    <xdr:pic>
      <xdr:nvPicPr>
        <xdr:cNvPr id="14" name="Graphique 13" descr="Routeur sans fil avec un remplissage uni">
          <a:extLst>
            <a:ext uri="{FF2B5EF4-FFF2-40B4-BE49-F238E27FC236}">
              <a16:creationId xmlns:a16="http://schemas.microsoft.com/office/drawing/2014/main" id="{3BA44A1C-ADF0-4797-9490-8FE61CBA7F5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1219201" y="8950037"/>
          <a:ext cx="646611" cy="569997"/>
        </a:xfrm>
        <a:prstGeom prst="rect">
          <a:avLst/>
        </a:prstGeom>
      </xdr:spPr>
    </xdr:pic>
    <xdr:clientData/>
  </xdr:twoCellAnchor>
  <xdr:twoCellAnchor>
    <xdr:from>
      <xdr:col>3</xdr:col>
      <xdr:colOff>207818</xdr:colOff>
      <xdr:row>1</xdr:row>
      <xdr:rowOff>397191</xdr:rowOff>
    </xdr:from>
    <xdr:to>
      <xdr:col>9</xdr:col>
      <xdr:colOff>831272</xdr:colOff>
      <xdr:row>13</xdr:row>
      <xdr:rowOff>272759</xdr:rowOff>
    </xdr:to>
    <xdr:graphicFrame macro="">
      <xdr:nvGraphicFramePr>
        <xdr:cNvPr id="19" name="Graphique 18">
          <a:extLst>
            <a:ext uri="{FF2B5EF4-FFF2-40B4-BE49-F238E27FC236}">
              <a16:creationId xmlns:a16="http://schemas.microsoft.com/office/drawing/2014/main" id="{4291F106-A124-40CB-A3D1-8D36F609B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133350</xdr:colOff>
      <xdr:row>1</xdr:row>
      <xdr:rowOff>723900</xdr:rowOff>
    </xdr:from>
    <xdr:to>
      <xdr:col>3</xdr:col>
      <xdr:colOff>154215</xdr:colOff>
      <xdr:row>6</xdr:row>
      <xdr:rowOff>259443</xdr:rowOff>
    </xdr:to>
    <xdr:sp macro="" textlink="">
      <xdr:nvSpPr>
        <xdr:cNvPr id="7" name="ZoneTexte 6">
          <a:extLst>
            <a:ext uri="{FF2B5EF4-FFF2-40B4-BE49-F238E27FC236}">
              <a16:creationId xmlns:a16="http://schemas.microsoft.com/office/drawing/2014/main" id="{CD986176-4D44-42FC-9892-E38C8E5284D3}"/>
            </a:ext>
          </a:extLst>
        </xdr:cNvPr>
        <xdr:cNvSpPr txBox="1"/>
      </xdr:nvSpPr>
      <xdr:spPr>
        <a:xfrm>
          <a:off x="514350" y="3295650"/>
          <a:ext cx="3735615" cy="2354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2</xdr:col>
      <xdr:colOff>1549400</xdr:colOff>
      <xdr:row>0</xdr:row>
      <xdr:rowOff>317500</xdr:rowOff>
    </xdr:from>
    <xdr:ext cx="8444363" cy="1125501"/>
    <xdr:sp macro="" textlink="">
      <xdr:nvSpPr>
        <xdr:cNvPr id="16" name="Rectangle 15">
          <a:extLst>
            <a:ext uri="{FF2B5EF4-FFF2-40B4-BE49-F238E27FC236}">
              <a16:creationId xmlns:a16="http://schemas.microsoft.com/office/drawing/2014/main" id="{AAB3331B-6761-4840-A91E-89ED5FF1C10F}"/>
            </a:ext>
          </a:extLst>
        </xdr:cNvPr>
        <xdr:cNvSpPr/>
      </xdr:nvSpPr>
      <xdr:spPr>
        <a:xfrm>
          <a:off x="3365500" y="317500"/>
          <a:ext cx="844436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Summary of allocation</a:t>
          </a:r>
        </a:p>
      </xdr:txBody>
    </xdr:sp>
    <xdr:clientData/>
  </xdr:oneCellAnchor>
  <xdr:oneCellAnchor>
    <xdr:from>
      <xdr:col>2</xdr:col>
      <xdr:colOff>1498600</xdr:colOff>
      <xdr:row>0</xdr:row>
      <xdr:rowOff>1041400</xdr:rowOff>
    </xdr:from>
    <xdr:ext cx="11226799" cy="1125501"/>
    <xdr:sp macro="" textlink="">
      <xdr:nvSpPr>
        <xdr:cNvPr id="17" name="Rectangle 16">
          <a:extLst>
            <a:ext uri="{FF2B5EF4-FFF2-40B4-BE49-F238E27FC236}">
              <a16:creationId xmlns:a16="http://schemas.microsoft.com/office/drawing/2014/main" id="{7172FAC9-B4B3-4702-82BC-7463C23340F4}"/>
            </a:ext>
          </a:extLst>
        </xdr:cNvPr>
        <xdr:cNvSpPr/>
      </xdr:nvSpPr>
      <xdr:spPr>
        <a:xfrm>
          <a:off x="3314700" y="1041400"/>
          <a:ext cx="11226799"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FF0000"/>
              </a:solidFill>
              <a:effectLst/>
            </a:rPr>
            <a:t>of proceeds for</a:t>
          </a:r>
          <a:r>
            <a:rPr lang="fr-FR" sz="6600" b="1" cap="none" spc="50" baseline="0">
              <a:ln w="9525" cmpd="sng">
                <a:solidFill>
                  <a:srgbClr val="FF0000"/>
                </a:solidFill>
                <a:prstDash val="solid"/>
              </a:ln>
              <a:solidFill>
                <a:srgbClr val="FF0000"/>
              </a:solidFill>
              <a:effectLst/>
            </a:rPr>
            <a:t> </a:t>
          </a:r>
          <a:r>
            <a:rPr lang="fr-FR" sz="6600" b="1" cap="none" spc="50">
              <a:ln w="9525" cmpd="sng">
                <a:solidFill>
                  <a:srgbClr val="FF0000"/>
                </a:solidFill>
                <a:prstDash val="solid"/>
              </a:ln>
              <a:solidFill>
                <a:srgbClr val="FF0000"/>
              </a:solidFill>
              <a:effectLst/>
            </a:rPr>
            <a:t>the 2019 bond</a:t>
          </a:r>
        </a:p>
      </xdr:txBody>
    </xdr:sp>
    <xdr:clientData/>
  </xdr:oneCellAnchor>
  <xdr:twoCellAnchor editAs="oneCell">
    <xdr:from>
      <xdr:col>1</xdr:col>
      <xdr:colOff>138547</xdr:colOff>
      <xdr:row>0</xdr:row>
      <xdr:rowOff>121227</xdr:rowOff>
    </xdr:from>
    <xdr:to>
      <xdr:col>2</xdr:col>
      <xdr:colOff>1093092</xdr:colOff>
      <xdr:row>0</xdr:row>
      <xdr:rowOff>2461227</xdr:rowOff>
    </xdr:to>
    <xdr:pic>
      <xdr:nvPicPr>
        <xdr:cNvPr id="15" name="Image 14">
          <a:extLst>
            <a:ext uri="{FF2B5EF4-FFF2-40B4-BE49-F238E27FC236}">
              <a16:creationId xmlns:a16="http://schemas.microsoft.com/office/drawing/2014/main" id="{41146573-E117-8FC0-CD0F-AF37819A82B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19547" y="121227"/>
          <a:ext cx="2340000" cy="2340000"/>
        </a:xfrm>
        <a:prstGeom prst="rect">
          <a:avLst/>
        </a:prstGeom>
      </xdr:spPr>
    </xdr:pic>
    <xdr:clientData/>
  </xdr:twoCellAnchor>
  <xdr:twoCellAnchor editAs="oneCell">
    <xdr:from>
      <xdr:col>2</xdr:col>
      <xdr:colOff>799509</xdr:colOff>
      <xdr:row>65</xdr:row>
      <xdr:rowOff>347685</xdr:rowOff>
    </xdr:from>
    <xdr:to>
      <xdr:col>2</xdr:col>
      <xdr:colOff>1569720</xdr:colOff>
      <xdr:row>65</xdr:row>
      <xdr:rowOff>1311994</xdr:rowOff>
    </xdr:to>
    <xdr:pic>
      <xdr:nvPicPr>
        <xdr:cNvPr id="10" name="Graphique 9" descr="Homme médecin avec un remplissage uni">
          <a:extLst>
            <a:ext uri="{FF2B5EF4-FFF2-40B4-BE49-F238E27FC236}">
              <a16:creationId xmlns:a16="http://schemas.microsoft.com/office/drawing/2014/main" id="{618C2362-9E44-4E4F-9B09-AFF246077667}"/>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13069" y="95292885"/>
          <a:ext cx="770211" cy="964309"/>
        </a:xfrm>
        <a:prstGeom prst="rect">
          <a:avLst/>
        </a:prstGeom>
      </xdr:spPr>
    </xdr:pic>
    <xdr:clientData/>
  </xdr:twoCellAnchor>
  <xdr:twoCellAnchor editAs="oneCell">
    <xdr:from>
      <xdr:col>2</xdr:col>
      <xdr:colOff>771313</xdr:colOff>
      <xdr:row>73</xdr:row>
      <xdr:rowOff>1368127</xdr:rowOff>
    </xdr:from>
    <xdr:to>
      <xdr:col>2</xdr:col>
      <xdr:colOff>1489771</xdr:colOff>
      <xdr:row>73</xdr:row>
      <xdr:rowOff>2057400</xdr:rowOff>
    </xdr:to>
    <xdr:pic>
      <xdr:nvPicPr>
        <xdr:cNvPr id="18" name="Graphique 17" descr="Main ouverte avec une plante avec un remplissage uni">
          <a:extLst>
            <a:ext uri="{FF2B5EF4-FFF2-40B4-BE49-F238E27FC236}">
              <a16:creationId xmlns:a16="http://schemas.microsoft.com/office/drawing/2014/main" id="{95632D56-5CE8-4172-8CC5-975922CFDA21}"/>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584873" y="113625967"/>
          <a:ext cx="718458" cy="689273"/>
        </a:xfrm>
        <a:prstGeom prst="rect">
          <a:avLst/>
        </a:prstGeom>
      </xdr:spPr>
    </xdr:pic>
    <xdr:clientData/>
  </xdr:twoCellAnchor>
  <xdr:twoCellAnchor editAs="oneCell">
    <xdr:from>
      <xdr:col>2</xdr:col>
      <xdr:colOff>799454</xdr:colOff>
      <xdr:row>62</xdr:row>
      <xdr:rowOff>941861</xdr:rowOff>
    </xdr:from>
    <xdr:to>
      <xdr:col>2</xdr:col>
      <xdr:colOff>1522265</xdr:colOff>
      <xdr:row>62</xdr:row>
      <xdr:rowOff>1676401</xdr:rowOff>
    </xdr:to>
    <xdr:pic>
      <xdr:nvPicPr>
        <xdr:cNvPr id="20" name="Graphique 19" descr="Maison avec un remplissage uni">
          <a:extLst>
            <a:ext uri="{FF2B5EF4-FFF2-40B4-BE49-F238E27FC236}">
              <a16:creationId xmlns:a16="http://schemas.microsoft.com/office/drawing/2014/main" id="{4E28A568-361E-491D-AECB-17A5EEE70CAA}"/>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613014" y="89394821"/>
          <a:ext cx="722811" cy="734540"/>
        </a:xfrm>
        <a:prstGeom prst="rect">
          <a:avLst/>
        </a:prstGeom>
      </xdr:spPr>
    </xdr:pic>
    <xdr:clientData/>
  </xdr:twoCellAnchor>
  <xdr:twoCellAnchor editAs="oneCell">
    <xdr:from>
      <xdr:col>2</xdr:col>
      <xdr:colOff>809311</xdr:colOff>
      <xdr:row>58</xdr:row>
      <xdr:rowOff>1565949</xdr:rowOff>
    </xdr:from>
    <xdr:to>
      <xdr:col>2</xdr:col>
      <xdr:colOff>1455922</xdr:colOff>
      <xdr:row>59</xdr:row>
      <xdr:rowOff>121920</xdr:rowOff>
    </xdr:to>
    <xdr:pic>
      <xdr:nvPicPr>
        <xdr:cNvPr id="21" name="Graphique 20" descr="Routeur sans fil avec un remplissage uni">
          <a:extLst>
            <a:ext uri="{FF2B5EF4-FFF2-40B4-BE49-F238E27FC236}">
              <a16:creationId xmlns:a16="http://schemas.microsoft.com/office/drawing/2014/main" id="{23AD4065-1499-42A7-B269-C3D606DCF05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22871" y="81362589"/>
          <a:ext cx="646611" cy="720051"/>
        </a:xfrm>
        <a:prstGeom prst="rect">
          <a:avLst/>
        </a:prstGeom>
      </xdr:spPr>
    </xdr:pic>
    <xdr:clientData/>
  </xdr:twoCellAnchor>
  <xdr:twoCellAnchor editAs="oneCell">
    <xdr:from>
      <xdr:col>2</xdr:col>
      <xdr:colOff>767926</xdr:colOff>
      <xdr:row>61</xdr:row>
      <xdr:rowOff>464820</xdr:rowOff>
    </xdr:from>
    <xdr:to>
      <xdr:col>2</xdr:col>
      <xdr:colOff>1523999</xdr:colOff>
      <xdr:row>61</xdr:row>
      <xdr:rowOff>1249680</xdr:rowOff>
    </xdr:to>
    <xdr:pic>
      <xdr:nvPicPr>
        <xdr:cNvPr id="22" name="Graphique 21" descr="Apprentissage des langues à distance avec un remplissage uni">
          <a:extLst>
            <a:ext uri="{FF2B5EF4-FFF2-40B4-BE49-F238E27FC236}">
              <a16:creationId xmlns:a16="http://schemas.microsoft.com/office/drawing/2014/main" id="{5A360EF9-EBED-4A47-ADF3-0E5169625885}"/>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581486" y="86753700"/>
          <a:ext cx="756073" cy="784860"/>
        </a:xfrm>
        <a:prstGeom prst="rect">
          <a:avLst/>
        </a:prstGeom>
      </xdr:spPr>
    </xdr:pic>
    <xdr:clientData/>
  </xdr:twoCellAnchor>
  <xdr:twoCellAnchor editAs="oneCell">
    <xdr:from>
      <xdr:col>2</xdr:col>
      <xdr:colOff>771931</xdr:colOff>
      <xdr:row>56</xdr:row>
      <xdr:rowOff>702805</xdr:rowOff>
    </xdr:from>
    <xdr:to>
      <xdr:col>2</xdr:col>
      <xdr:colOff>1435958</xdr:colOff>
      <xdr:row>56</xdr:row>
      <xdr:rowOff>1539240</xdr:rowOff>
    </xdr:to>
    <xdr:pic>
      <xdr:nvPicPr>
        <xdr:cNvPr id="23" name="Graphique 22" descr="Usine avec un remplissage uni">
          <a:extLst>
            <a:ext uri="{FF2B5EF4-FFF2-40B4-BE49-F238E27FC236}">
              <a16:creationId xmlns:a16="http://schemas.microsoft.com/office/drawing/2014/main" id="{09C4BCA8-5D5F-448E-8157-C12B7211E291}"/>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2585491" y="76171285"/>
          <a:ext cx="664027" cy="836435"/>
        </a:xfrm>
        <a:prstGeom prst="rect">
          <a:avLst/>
        </a:prstGeom>
      </xdr:spPr>
    </xdr:pic>
    <xdr:clientData/>
  </xdr:twoCellAnchor>
  <xdr:oneCellAnchor>
    <xdr:from>
      <xdr:col>13</xdr:col>
      <xdr:colOff>533399</xdr:colOff>
      <xdr:row>32</xdr:row>
      <xdr:rowOff>293915</xdr:rowOff>
    </xdr:from>
    <xdr:ext cx="598715" cy="598715"/>
    <xdr:pic>
      <xdr:nvPicPr>
        <xdr:cNvPr id="26" name="Graphique 25" descr="Écran avec un remplissage uni">
          <a:hlinkClick xmlns:r="http://schemas.openxmlformats.org/officeDocument/2006/relationships" r:id="rId33"/>
          <a:extLst>
            <a:ext uri="{FF2B5EF4-FFF2-40B4-BE49-F238E27FC236}">
              <a16:creationId xmlns:a16="http://schemas.microsoft.com/office/drawing/2014/main" id="{AB72B932-C538-4A23-A8EB-71066E75776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22460495"/>
          <a:ext cx="598715" cy="598715"/>
        </a:xfrm>
        <a:prstGeom prst="rect">
          <a:avLst/>
        </a:prstGeom>
      </xdr:spPr>
    </xdr:pic>
    <xdr:clientData/>
  </xdr:oneCellAnchor>
  <xdr:oneCellAnchor>
    <xdr:from>
      <xdr:col>13</xdr:col>
      <xdr:colOff>544285</xdr:colOff>
      <xdr:row>33</xdr:row>
      <xdr:rowOff>217715</xdr:rowOff>
    </xdr:from>
    <xdr:ext cx="598715" cy="598715"/>
    <xdr:pic>
      <xdr:nvPicPr>
        <xdr:cNvPr id="27" name="Graphique 26" descr="Écran avec un remplissage uni">
          <a:hlinkClick xmlns:r="http://schemas.openxmlformats.org/officeDocument/2006/relationships" r:id="rId36"/>
          <a:extLst>
            <a:ext uri="{FF2B5EF4-FFF2-40B4-BE49-F238E27FC236}">
              <a16:creationId xmlns:a16="http://schemas.microsoft.com/office/drawing/2014/main" id="{2A804320-606B-4F3F-8D3C-7D2175F229E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09925" y="24540755"/>
          <a:ext cx="598715" cy="598715"/>
        </a:xfrm>
        <a:prstGeom prst="rect">
          <a:avLst/>
        </a:prstGeom>
      </xdr:spPr>
    </xdr:pic>
    <xdr:clientData/>
  </xdr:oneCellAnchor>
  <xdr:oneCellAnchor>
    <xdr:from>
      <xdr:col>13</xdr:col>
      <xdr:colOff>544285</xdr:colOff>
      <xdr:row>34</xdr:row>
      <xdr:rowOff>370115</xdr:rowOff>
    </xdr:from>
    <xdr:ext cx="598715" cy="598715"/>
    <xdr:pic>
      <xdr:nvPicPr>
        <xdr:cNvPr id="28" name="Graphique 27" descr="Écran avec un remplissage uni">
          <a:hlinkClick xmlns:r="http://schemas.openxmlformats.org/officeDocument/2006/relationships" r:id="rId37"/>
          <a:extLst>
            <a:ext uri="{FF2B5EF4-FFF2-40B4-BE49-F238E27FC236}">
              <a16:creationId xmlns:a16="http://schemas.microsoft.com/office/drawing/2014/main" id="{8C8B1B46-E654-46FC-831B-BBC45EE8E23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09925" y="26849615"/>
          <a:ext cx="598715" cy="598715"/>
        </a:xfrm>
        <a:prstGeom prst="rect">
          <a:avLst/>
        </a:prstGeom>
      </xdr:spPr>
    </xdr:pic>
    <xdr:clientData/>
  </xdr:oneCellAnchor>
  <xdr:oneCellAnchor>
    <xdr:from>
      <xdr:col>13</xdr:col>
      <xdr:colOff>544284</xdr:colOff>
      <xdr:row>35</xdr:row>
      <xdr:rowOff>892629</xdr:rowOff>
    </xdr:from>
    <xdr:ext cx="598715" cy="598715"/>
    <xdr:pic>
      <xdr:nvPicPr>
        <xdr:cNvPr id="29" name="Graphique 28" descr="Écran avec un remplissage uni">
          <a:hlinkClick xmlns:r="http://schemas.openxmlformats.org/officeDocument/2006/relationships" r:id="rId38"/>
          <a:extLst>
            <a:ext uri="{FF2B5EF4-FFF2-40B4-BE49-F238E27FC236}">
              <a16:creationId xmlns:a16="http://schemas.microsoft.com/office/drawing/2014/main" id="{C8025454-E3DB-4A18-A9C4-42C40908809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09924" y="29528589"/>
          <a:ext cx="598715" cy="598715"/>
        </a:xfrm>
        <a:prstGeom prst="rect">
          <a:avLst/>
        </a:prstGeom>
      </xdr:spPr>
    </xdr:pic>
    <xdr:clientData/>
  </xdr:oneCellAnchor>
  <xdr:oneCellAnchor>
    <xdr:from>
      <xdr:col>13</xdr:col>
      <xdr:colOff>533399</xdr:colOff>
      <xdr:row>36</xdr:row>
      <xdr:rowOff>468086</xdr:rowOff>
    </xdr:from>
    <xdr:ext cx="598715" cy="598715"/>
    <xdr:pic>
      <xdr:nvPicPr>
        <xdr:cNvPr id="30" name="Graphique 29" descr="Écran avec un remplissage uni">
          <a:hlinkClick xmlns:r="http://schemas.openxmlformats.org/officeDocument/2006/relationships" r:id="rId39"/>
          <a:extLst>
            <a:ext uri="{FF2B5EF4-FFF2-40B4-BE49-F238E27FC236}">
              <a16:creationId xmlns:a16="http://schemas.microsoft.com/office/drawing/2014/main" id="{6F9A7808-07C1-4B0A-9C31-DBE5277F752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31260506"/>
          <a:ext cx="598715" cy="598715"/>
        </a:xfrm>
        <a:prstGeom prst="rect">
          <a:avLst/>
        </a:prstGeom>
      </xdr:spPr>
    </xdr:pic>
    <xdr:clientData/>
  </xdr:oneCellAnchor>
  <xdr:oneCellAnchor>
    <xdr:from>
      <xdr:col>13</xdr:col>
      <xdr:colOff>566057</xdr:colOff>
      <xdr:row>37</xdr:row>
      <xdr:rowOff>250372</xdr:rowOff>
    </xdr:from>
    <xdr:ext cx="598715" cy="598715"/>
    <xdr:pic>
      <xdr:nvPicPr>
        <xdr:cNvPr id="31" name="Graphique 30" descr="Écran avec un remplissage uni">
          <a:hlinkClick xmlns:r="http://schemas.openxmlformats.org/officeDocument/2006/relationships" r:id="rId40"/>
          <a:extLst>
            <a:ext uri="{FF2B5EF4-FFF2-40B4-BE49-F238E27FC236}">
              <a16:creationId xmlns:a16="http://schemas.microsoft.com/office/drawing/2014/main" id="{2AB57EC4-02A3-4A3F-95CF-46501B0BDE33}"/>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31697" y="33199252"/>
          <a:ext cx="598715" cy="598715"/>
        </a:xfrm>
        <a:prstGeom prst="rect">
          <a:avLst/>
        </a:prstGeom>
      </xdr:spPr>
    </xdr:pic>
    <xdr:clientData/>
  </xdr:oneCellAnchor>
  <xdr:oneCellAnchor>
    <xdr:from>
      <xdr:col>13</xdr:col>
      <xdr:colOff>533399</xdr:colOff>
      <xdr:row>38</xdr:row>
      <xdr:rowOff>500743</xdr:rowOff>
    </xdr:from>
    <xdr:ext cx="598715" cy="598715"/>
    <xdr:pic>
      <xdr:nvPicPr>
        <xdr:cNvPr id="32" name="Graphique 31" descr="Écran avec un remplissage uni">
          <a:hlinkClick xmlns:r="http://schemas.openxmlformats.org/officeDocument/2006/relationships" r:id="rId41"/>
          <a:extLst>
            <a:ext uri="{FF2B5EF4-FFF2-40B4-BE49-F238E27FC236}">
              <a16:creationId xmlns:a16="http://schemas.microsoft.com/office/drawing/2014/main" id="{836BB66F-2580-46FA-8BDD-7139E6630C9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35606083"/>
          <a:ext cx="598715" cy="598715"/>
        </a:xfrm>
        <a:prstGeom prst="rect">
          <a:avLst/>
        </a:prstGeom>
      </xdr:spPr>
    </xdr:pic>
    <xdr:clientData/>
  </xdr:oneCellAnchor>
  <xdr:oneCellAnchor>
    <xdr:from>
      <xdr:col>13</xdr:col>
      <xdr:colOff>544285</xdr:colOff>
      <xdr:row>39</xdr:row>
      <xdr:rowOff>261258</xdr:rowOff>
    </xdr:from>
    <xdr:ext cx="598715" cy="598715"/>
    <xdr:pic>
      <xdr:nvPicPr>
        <xdr:cNvPr id="33" name="Graphique 32" descr="Écran avec un remplissage uni">
          <a:hlinkClick xmlns:r="http://schemas.openxmlformats.org/officeDocument/2006/relationships" r:id="rId42"/>
          <a:extLst>
            <a:ext uri="{FF2B5EF4-FFF2-40B4-BE49-F238E27FC236}">
              <a16:creationId xmlns:a16="http://schemas.microsoft.com/office/drawing/2014/main" id="{503D146D-5D54-42C6-9500-98728F74A10B}"/>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09925" y="37523058"/>
          <a:ext cx="598715" cy="598715"/>
        </a:xfrm>
        <a:prstGeom prst="rect">
          <a:avLst/>
        </a:prstGeom>
      </xdr:spPr>
    </xdr:pic>
    <xdr:clientData/>
  </xdr:oneCellAnchor>
  <xdr:oneCellAnchor>
    <xdr:from>
      <xdr:col>13</xdr:col>
      <xdr:colOff>555170</xdr:colOff>
      <xdr:row>40</xdr:row>
      <xdr:rowOff>337457</xdr:rowOff>
    </xdr:from>
    <xdr:ext cx="598715" cy="598715"/>
    <xdr:pic>
      <xdr:nvPicPr>
        <xdr:cNvPr id="34" name="Graphique 33" descr="Écran avec un remplissage uni">
          <a:hlinkClick xmlns:r="http://schemas.openxmlformats.org/officeDocument/2006/relationships" r:id="rId43"/>
          <a:extLst>
            <a:ext uri="{FF2B5EF4-FFF2-40B4-BE49-F238E27FC236}">
              <a16:creationId xmlns:a16="http://schemas.microsoft.com/office/drawing/2014/main" id="{39EF6026-D613-4B04-8015-DC01FEE60308}"/>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20810" y="39755717"/>
          <a:ext cx="598715" cy="598715"/>
        </a:xfrm>
        <a:prstGeom prst="rect">
          <a:avLst/>
        </a:prstGeom>
      </xdr:spPr>
    </xdr:pic>
    <xdr:clientData/>
  </xdr:oneCellAnchor>
  <xdr:oneCellAnchor>
    <xdr:from>
      <xdr:col>13</xdr:col>
      <xdr:colOff>566056</xdr:colOff>
      <xdr:row>41</xdr:row>
      <xdr:rowOff>538840</xdr:rowOff>
    </xdr:from>
    <xdr:ext cx="598715" cy="598715"/>
    <xdr:pic>
      <xdr:nvPicPr>
        <xdr:cNvPr id="35" name="Graphique 34" descr="Écran avec un remplissage uni">
          <a:hlinkClick xmlns:r="http://schemas.openxmlformats.org/officeDocument/2006/relationships" r:id="rId44"/>
          <a:extLst>
            <a:ext uri="{FF2B5EF4-FFF2-40B4-BE49-F238E27FC236}">
              <a16:creationId xmlns:a16="http://schemas.microsoft.com/office/drawing/2014/main" id="{C77E2755-2430-42D5-8DE8-C7F41419488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568806" y="42394411"/>
          <a:ext cx="598715" cy="598715"/>
        </a:xfrm>
        <a:prstGeom prst="rect">
          <a:avLst/>
        </a:prstGeom>
      </xdr:spPr>
    </xdr:pic>
    <xdr:clientData/>
  </xdr:oneCellAnchor>
  <xdr:oneCellAnchor>
    <xdr:from>
      <xdr:col>13</xdr:col>
      <xdr:colOff>566056</xdr:colOff>
      <xdr:row>42</xdr:row>
      <xdr:rowOff>489855</xdr:rowOff>
    </xdr:from>
    <xdr:ext cx="598715" cy="598715"/>
    <xdr:pic>
      <xdr:nvPicPr>
        <xdr:cNvPr id="36" name="Graphique 35" descr="Écran avec un remplissage uni">
          <a:hlinkClick xmlns:r="http://schemas.openxmlformats.org/officeDocument/2006/relationships" r:id="rId45"/>
          <a:extLst>
            <a:ext uri="{FF2B5EF4-FFF2-40B4-BE49-F238E27FC236}">
              <a16:creationId xmlns:a16="http://schemas.microsoft.com/office/drawing/2014/main" id="{0F1907F4-621A-41CB-B085-3A3671B0756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568806" y="44495355"/>
          <a:ext cx="598715" cy="598715"/>
        </a:xfrm>
        <a:prstGeom prst="rect">
          <a:avLst/>
        </a:prstGeom>
      </xdr:spPr>
    </xdr:pic>
    <xdr:clientData/>
  </xdr:oneCellAnchor>
  <xdr:oneCellAnchor>
    <xdr:from>
      <xdr:col>13</xdr:col>
      <xdr:colOff>555170</xdr:colOff>
      <xdr:row>43</xdr:row>
      <xdr:rowOff>348343</xdr:rowOff>
    </xdr:from>
    <xdr:ext cx="598715" cy="598715"/>
    <xdr:pic>
      <xdr:nvPicPr>
        <xdr:cNvPr id="37" name="Graphique 36" descr="Écran avec un remplissage uni">
          <a:hlinkClick xmlns:r="http://schemas.openxmlformats.org/officeDocument/2006/relationships" r:id="rId46"/>
          <a:extLst>
            <a:ext uri="{FF2B5EF4-FFF2-40B4-BE49-F238E27FC236}">
              <a16:creationId xmlns:a16="http://schemas.microsoft.com/office/drawing/2014/main" id="{73D0E083-178A-4A9A-9001-335853AD9696}"/>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20810" y="46235983"/>
          <a:ext cx="598715" cy="598715"/>
        </a:xfrm>
        <a:prstGeom prst="rect">
          <a:avLst/>
        </a:prstGeom>
      </xdr:spPr>
    </xdr:pic>
    <xdr:clientData/>
  </xdr:oneCellAnchor>
  <xdr:oneCellAnchor>
    <xdr:from>
      <xdr:col>13</xdr:col>
      <xdr:colOff>576942</xdr:colOff>
      <xdr:row>44</xdr:row>
      <xdr:rowOff>359229</xdr:rowOff>
    </xdr:from>
    <xdr:ext cx="598715" cy="598715"/>
    <xdr:pic>
      <xdr:nvPicPr>
        <xdr:cNvPr id="38" name="Graphique 37" descr="Écran avec un remplissage uni">
          <a:hlinkClick xmlns:r="http://schemas.openxmlformats.org/officeDocument/2006/relationships" r:id="rId47"/>
          <a:extLst>
            <a:ext uri="{FF2B5EF4-FFF2-40B4-BE49-F238E27FC236}">
              <a16:creationId xmlns:a16="http://schemas.microsoft.com/office/drawing/2014/main" id="{331D3BF1-ABE2-458B-9823-FC9DCC7CAE2E}"/>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42582" y="48403329"/>
          <a:ext cx="598715" cy="598715"/>
        </a:xfrm>
        <a:prstGeom prst="rect">
          <a:avLst/>
        </a:prstGeom>
      </xdr:spPr>
    </xdr:pic>
    <xdr:clientData/>
  </xdr:oneCellAnchor>
  <xdr:oneCellAnchor>
    <xdr:from>
      <xdr:col>13</xdr:col>
      <xdr:colOff>576942</xdr:colOff>
      <xdr:row>45</xdr:row>
      <xdr:rowOff>119743</xdr:rowOff>
    </xdr:from>
    <xdr:ext cx="598715" cy="598715"/>
    <xdr:pic>
      <xdr:nvPicPr>
        <xdr:cNvPr id="39" name="Graphique 38" descr="Écran avec un remplissage uni">
          <a:hlinkClick xmlns:r="http://schemas.openxmlformats.org/officeDocument/2006/relationships" r:id="rId48"/>
          <a:extLst>
            <a:ext uri="{FF2B5EF4-FFF2-40B4-BE49-F238E27FC236}">
              <a16:creationId xmlns:a16="http://schemas.microsoft.com/office/drawing/2014/main" id="{1B9E1324-EDD1-4676-9268-3C2229B1E072}"/>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42582" y="50320303"/>
          <a:ext cx="598715" cy="598715"/>
        </a:xfrm>
        <a:prstGeom prst="rect">
          <a:avLst/>
        </a:prstGeom>
      </xdr:spPr>
    </xdr:pic>
    <xdr:clientData/>
  </xdr:oneCellAnchor>
  <xdr:oneCellAnchor>
    <xdr:from>
      <xdr:col>13</xdr:col>
      <xdr:colOff>566056</xdr:colOff>
      <xdr:row>46</xdr:row>
      <xdr:rowOff>587828</xdr:rowOff>
    </xdr:from>
    <xdr:ext cx="598715" cy="598715"/>
    <xdr:pic>
      <xdr:nvPicPr>
        <xdr:cNvPr id="40" name="Graphique 39" descr="Écran avec un remplissage uni">
          <a:hlinkClick xmlns:r="http://schemas.openxmlformats.org/officeDocument/2006/relationships" r:id="rId49"/>
          <a:extLst>
            <a:ext uri="{FF2B5EF4-FFF2-40B4-BE49-F238E27FC236}">
              <a16:creationId xmlns:a16="http://schemas.microsoft.com/office/drawing/2014/main" id="{2D4207F0-87B9-4014-9AB5-02A85328337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31696" y="52944848"/>
          <a:ext cx="598715" cy="598715"/>
        </a:xfrm>
        <a:prstGeom prst="rect">
          <a:avLst/>
        </a:prstGeom>
      </xdr:spPr>
    </xdr:pic>
    <xdr:clientData/>
  </xdr:oneCellAnchor>
  <xdr:oneCellAnchor>
    <xdr:from>
      <xdr:col>13</xdr:col>
      <xdr:colOff>518159</xdr:colOff>
      <xdr:row>47</xdr:row>
      <xdr:rowOff>533400</xdr:rowOff>
    </xdr:from>
    <xdr:ext cx="598715" cy="598715"/>
    <xdr:pic>
      <xdr:nvPicPr>
        <xdr:cNvPr id="41" name="Graphique 40" descr="Écran avec un remplissage uni">
          <a:hlinkClick xmlns:r="http://schemas.openxmlformats.org/officeDocument/2006/relationships" r:id="rId50"/>
          <a:extLst>
            <a:ext uri="{FF2B5EF4-FFF2-40B4-BE49-F238E27FC236}">
              <a16:creationId xmlns:a16="http://schemas.microsoft.com/office/drawing/2014/main" id="{057731C3-CE0D-4C65-9A89-EFA1CDEE1289}"/>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83799" y="55046880"/>
          <a:ext cx="598715" cy="598715"/>
        </a:xfrm>
        <a:prstGeom prst="rect">
          <a:avLst/>
        </a:prstGeom>
      </xdr:spPr>
    </xdr:pic>
    <xdr:clientData/>
  </xdr:oneCellAnchor>
  <xdr:oneCellAnchor>
    <xdr:from>
      <xdr:col>13</xdr:col>
      <xdr:colOff>533399</xdr:colOff>
      <xdr:row>48</xdr:row>
      <xdr:rowOff>500743</xdr:rowOff>
    </xdr:from>
    <xdr:ext cx="598715" cy="598715"/>
    <xdr:pic>
      <xdr:nvPicPr>
        <xdr:cNvPr id="42" name="Graphique 41" descr="Écran avec un remplissage uni">
          <a:hlinkClick xmlns:r="http://schemas.openxmlformats.org/officeDocument/2006/relationships" r:id="rId51"/>
          <a:extLst>
            <a:ext uri="{FF2B5EF4-FFF2-40B4-BE49-F238E27FC236}">
              <a16:creationId xmlns:a16="http://schemas.microsoft.com/office/drawing/2014/main" id="{F7481B4F-90C6-4CC9-8AF1-E70936B6E3FB}"/>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57170683"/>
          <a:ext cx="598715" cy="598715"/>
        </a:xfrm>
        <a:prstGeom prst="rect">
          <a:avLst/>
        </a:prstGeom>
      </xdr:spPr>
    </xdr:pic>
    <xdr:clientData/>
  </xdr:oneCellAnchor>
  <xdr:oneCellAnchor>
    <xdr:from>
      <xdr:col>13</xdr:col>
      <xdr:colOff>544285</xdr:colOff>
      <xdr:row>49</xdr:row>
      <xdr:rowOff>304800</xdr:rowOff>
    </xdr:from>
    <xdr:ext cx="598715" cy="598715"/>
    <xdr:pic>
      <xdr:nvPicPr>
        <xdr:cNvPr id="43" name="Graphique 42" descr="Écran avec un remplissage uni">
          <a:hlinkClick xmlns:r="http://schemas.openxmlformats.org/officeDocument/2006/relationships" r:id="rId52"/>
          <a:extLst>
            <a:ext uri="{FF2B5EF4-FFF2-40B4-BE49-F238E27FC236}">
              <a16:creationId xmlns:a16="http://schemas.microsoft.com/office/drawing/2014/main" id="{50DC8CF3-2955-4620-8946-90CEC9C4828E}"/>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09925" y="59131200"/>
          <a:ext cx="598715" cy="598715"/>
        </a:xfrm>
        <a:prstGeom prst="rect">
          <a:avLst/>
        </a:prstGeom>
      </xdr:spPr>
    </xdr:pic>
    <xdr:clientData/>
  </xdr:oneCellAnchor>
  <xdr:oneCellAnchor>
    <xdr:from>
      <xdr:col>13</xdr:col>
      <xdr:colOff>533399</xdr:colOff>
      <xdr:row>50</xdr:row>
      <xdr:rowOff>272143</xdr:rowOff>
    </xdr:from>
    <xdr:ext cx="598715" cy="598715"/>
    <xdr:pic>
      <xdr:nvPicPr>
        <xdr:cNvPr id="44" name="Graphique 43" descr="Écran avec un remplissage uni">
          <a:hlinkClick xmlns:r="http://schemas.openxmlformats.org/officeDocument/2006/relationships" r:id="rId53"/>
          <a:extLst>
            <a:ext uri="{FF2B5EF4-FFF2-40B4-BE49-F238E27FC236}">
              <a16:creationId xmlns:a16="http://schemas.microsoft.com/office/drawing/2014/main" id="{D1C21C49-4E20-47CE-904F-D8D96F8CC08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61255003"/>
          <a:ext cx="598715" cy="598715"/>
        </a:xfrm>
        <a:prstGeom prst="rect">
          <a:avLst/>
        </a:prstGeom>
      </xdr:spPr>
    </xdr:pic>
    <xdr:clientData/>
  </xdr:oneCellAnchor>
  <xdr:oneCellAnchor>
    <xdr:from>
      <xdr:col>13</xdr:col>
      <xdr:colOff>533399</xdr:colOff>
      <xdr:row>51</xdr:row>
      <xdr:rowOff>108857</xdr:rowOff>
    </xdr:from>
    <xdr:ext cx="598715" cy="598715"/>
    <xdr:pic>
      <xdr:nvPicPr>
        <xdr:cNvPr id="45" name="Graphique 44" descr="Écran avec un remplissage uni">
          <a:hlinkClick xmlns:r="http://schemas.openxmlformats.org/officeDocument/2006/relationships" r:id="rId54"/>
          <a:extLst>
            <a:ext uri="{FF2B5EF4-FFF2-40B4-BE49-F238E27FC236}">
              <a16:creationId xmlns:a16="http://schemas.microsoft.com/office/drawing/2014/main" id="{BC2C10D9-14E9-4061-A3F7-02220CDACD5E}"/>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63248177"/>
          <a:ext cx="598715" cy="598715"/>
        </a:xfrm>
        <a:prstGeom prst="rect">
          <a:avLst/>
        </a:prstGeom>
      </xdr:spPr>
    </xdr:pic>
    <xdr:clientData/>
  </xdr:oneCellAnchor>
  <xdr:oneCellAnchor>
    <xdr:from>
      <xdr:col>13</xdr:col>
      <xdr:colOff>544284</xdr:colOff>
      <xdr:row>52</xdr:row>
      <xdr:rowOff>783768</xdr:rowOff>
    </xdr:from>
    <xdr:ext cx="598715" cy="598715"/>
    <xdr:pic>
      <xdr:nvPicPr>
        <xdr:cNvPr id="46" name="Graphique 45" descr="Écran avec un remplissage uni">
          <a:hlinkClick xmlns:r="http://schemas.openxmlformats.org/officeDocument/2006/relationships" r:id="rId55"/>
          <a:extLst>
            <a:ext uri="{FF2B5EF4-FFF2-40B4-BE49-F238E27FC236}">
              <a16:creationId xmlns:a16="http://schemas.microsoft.com/office/drawing/2014/main" id="{3881899C-7E83-4A22-82C0-8D2375C4B7F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09924" y="66079548"/>
          <a:ext cx="598715" cy="598715"/>
        </a:xfrm>
        <a:prstGeom prst="rect">
          <a:avLst/>
        </a:prstGeom>
      </xdr:spPr>
    </xdr:pic>
    <xdr:clientData/>
  </xdr:oneCellAnchor>
  <xdr:oneCellAnchor>
    <xdr:from>
      <xdr:col>13</xdr:col>
      <xdr:colOff>533399</xdr:colOff>
      <xdr:row>53</xdr:row>
      <xdr:rowOff>566057</xdr:rowOff>
    </xdr:from>
    <xdr:ext cx="598715" cy="598715"/>
    <xdr:pic>
      <xdr:nvPicPr>
        <xdr:cNvPr id="47" name="Graphique 46" descr="Écran avec un remplissage uni">
          <a:hlinkClick xmlns:r="http://schemas.openxmlformats.org/officeDocument/2006/relationships" r:id="rId56"/>
          <a:extLst>
            <a:ext uri="{FF2B5EF4-FFF2-40B4-BE49-F238E27FC236}">
              <a16:creationId xmlns:a16="http://schemas.microsoft.com/office/drawing/2014/main" id="{9D980EB7-8E3D-41B4-BA59-BD6D5C1B8DB9}"/>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68018297"/>
          <a:ext cx="598715" cy="598715"/>
        </a:xfrm>
        <a:prstGeom prst="rect">
          <a:avLst/>
        </a:prstGeom>
      </xdr:spPr>
    </xdr:pic>
    <xdr:clientData/>
  </xdr:oneCellAnchor>
  <xdr:oneCellAnchor>
    <xdr:from>
      <xdr:col>13</xdr:col>
      <xdr:colOff>511628</xdr:colOff>
      <xdr:row>54</xdr:row>
      <xdr:rowOff>315686</xdr:rowOff>
    </xdr:from>
    <xdr:ext cx="598715" cy="598715"/>
    <xdr:pic>
      <xdr:nvPicPr>
        <xdr:cNvPr id="48" name="Graphique 47" descr="Écran avec un remplissage uni">
          <a:hlinkClick xmlns:r="http://schemas.openxmlformats.org/officeDocument/2006/relationships" r:id="rId57"/>
          <a:extLst>
            <a:ext uri="{FF2B5EF4-FFF2-40B4-BE49-F238E27FC236}">
              <a16:creationId xmlns:a16="http://schemas.microsoft.com/office/drawing/2014/main" id="{2E2948F8-45E6-4A0F-9861-0E2360CDEA19}"/>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77268" y="69924386"/>
          <a:ext cx="598715" cy="598715"/>
        </a:xfrm>
        <a:prstGeom prst="rect">
          <a:avLst/>
        </a:prstGeom>
      </xdr:spPr>
    </xdr:pic>
    <xdr:clientData/>
  </xdr:oneCellAnchor>
  <xdr:oneCellAnchor>
    <xdr:from>
      <xdr:col>13</xdr:col>
      <xdr:colOff>544285</xdr:colOff>
      <xdr:row>55</xdr:row>
      <xdr:rowOff>239486</xdr:rowOff>
    </xdr:from>
    <xdr:ext cx="598715" cy="598715"/>
    <xdr:pic>
      <xdr:nvPicPr>
        <xdr:cNvPr id="49" name="Graphique 48" descr="Écran avec un remplissage uni">
          <a:hlinkClick xmlns:r="http://schemas.openxmlformats.org/officeDocument/2006/relationships" r:id="rId58"/>
          <a:extLst>
            <a:ext uri="{FF2B5EF4-FFF2-40B4-BE49-F238E27FC236}">
              <a16:creationId xmlns:a16="http://schemas.microsoft.com/office/drawing/2014/main" id="{1D9CF8FA-CA8B-431E-A7B7-66A1124C9C65}"/>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09925" y="72004646"/>
          <a:ext cx="598715" cy="598715"/>
        </a:xfrm>
        <a:prstGeom prst="rect">
          <a:avLst/>
        </a:prstGeom>
      </xdr:spPr>
    </xdr:pic>
    <xdr:clientData/>
  </xdr:oneCellAnchor>
  <xdr:oneCellAnchor>
    <xdr:from>
      <xdr:col>13</xdr:col>
      <xdr:colOff>566057</xdr:colOff>
      <xdr:row>56</xdr:row>
      <xdr:rowOff>587829</xdr:rowOff>
    </xdr:from>
    <xdr:ext cx="598715" cy="598715"/>
    <xdr:pic>
      <xdr:nvPicPr>
        <xdr:cNvPr id="50" name="Graphique 49" descr="Écran avec un remplissage uni">
          <a:hlinkClick xmlns:r="http://schemas.openxmlformats.org/officeDocument/2006/relationships" r:id="rId59"/>
          <a:extLst>
            <a:ext uri="{FF2B5EF4-FFF2-40B4-BE49-F238E27FC236}">
              <a16:creationId xmlns:a16="http://schemas.microsoft.com/office/drawing/2014/main" id="{663F6F76-F441-46BE-ACC1-3B727EB122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31697" y="74509449"/>
          <a:ext cx="598715" cy="598715"/>
        </a:xfrm>
        <a:prstGeom prst="rect">
          <a:avLst/>
        </a:prstGeom>
      </xdr:spPr>
    </xdr:pic>
    <xdr:clientData/>
  </xdr:oneCellAnchor>
  <xdr:oneCellAnchor>
    <xdr:from>
      <xdr:col>13</xdr:col>
      <xdr:colOff>533399</xdr:colOff>
      <xdr:row>57</xdr:row>
      <xdr:rowOff>500743</xdr:rowOff>
    </xdr:from>
    <xdr:ext cx="598715" cy="598715"/>
    <xdr:pic>
      <xdr:nvPicPr>
        <xdr:cNvPr id="51" name="Graphique 50" descr="Écran avec un remplissage uni">
          <a:hlinkClick xmlns:r="http://schemas.openxmlformats.org/officeDocument/2006/relationships" r:id="rId60"/>
          <a:extLst>
            <a:ext uri="{FF2B5EF4-FFF2-40B4-BE49-F238E27FC236}">
              <a16:creationId xmlns:a16="http://schemas.microsoft.com/office/drawing/2014/main" id="{DC43D616-7309-44D2-BF70-C047BDF787ED}"/>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76578823"/>
          <a:ext cx="598715" cy="598715"/>
        </a:xfrm>
        <a:prstGeom prst="rect">
          <a:avLst/>
        </a:prstGeom>
      </xdr:spPr>
    </xdr:pic>
    <xdr:clientData/>
  </xdr:oneCellAnchor>
  <xdr:oneCellAnchor>
    <xdr:from>
      <xdr:col>13</xdr:col>
      <xdr:colOff>533399</xdr:colOff>
      <xdr:row>58</xdr:row>
      <xdr:rowOff>500743</xdr:rowOff>
    </xdr:from>
    <xdr:ext cx="598715" cy="598715"/>
    <xdr:pic>
      <xdr:nvPicPr>
        <xdr:cNvPr id="52" name="Graphique 51" descr="Écran avec un remplissage uni">
          <a:hlinkClick xmlns:r="http://schemas.openxmlformats.org/officeDocument/2006/relationships" r:id="rId61"/>
          <a:extLst>
            <a:ext uri="{FF2B5EF4-FFF2-40B4-BE49-F238E27FC236}">
              <a16:creationId xmlns:a16="http://schemas.microsoft.com/office/drawing/2014/main" id="{1D12FFAB-2F31-481A-8E66-2516601BB61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78735283"/>
          <a:ext cx="598715" cy="598715"/>
        </a:xfrm>
        <a:prstGeom prst="rect">
          <a:avLst/>
        </a:prstGeom>
      </xdr:spPr>
    </xdr:pic>
    <xdr:clientData/>
  </xdr:oneCellAnchor>
  <xdr:oneCellAnchor>
    <xdr:from>
      <xdr:col>13</xdr:col>
      <xdr:colOff>533399</xdr:colOff>
      <xdr:row>59</xdr:row>
      <xdr:rowOff>500743</xdr:rowOff>
    </xdr:from>
    <xdr:ext cx="598715" cy="598715"/>
    <xdr:pic>
      <xdr:nvPicPr>
        <xdr:cNvPr id="53" name="Graphique 52" descr="Écran avec un remplissage uni">
          <a:hlinkClick xmlns:r="http://schemas.openxmlformats.org/officeDocument/2006/relationships" r:id="rId62"/>
          <a:extLst>
            <a:ext uri="{FF2B5EF4-FFF2-40B4-BE49-F238E27FC236}">
              <a16:creationId xmlns:a16="http://schemas.microsoft.com/office/drawing/2014/main" id="{F7EDA662-EA64-424D-90C7-23070D02927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80891743"/>
          <a:ext cx="598715" cy="598715"/>
        </a:xfrm>
        <a:prstGeom prst="rect">
          <a:avLst/>
        </a:prstGeom>
      </xdr:spPr>
    </xdr:pic>
    <xdr:clientData/>
  </xdr:oneCellAnchor>
  <xdr:oneCellAnchor>
    <xdr:from>
      <xdr:col>13</xdr:col>
      <xdr:colOff>533399</xdr:colOff>
      <xdr:row>60</xdr:row>
      <xdr:rowOff>500743</xdr:rowOff>
    </xdr:from>
    <xdr:ext cx="598715" cy="598715"/>
    <xdr:pic>
      <xdr:nvPicPr>
        <xdr:cNvPr id="54" name="Graphique 53" descr="Écran avec un remplissage uni">
          <a:hlinkClick xmlns:r="http://schemas.openxmlformats.org/officeDocument/2006/relationships" r:id="rId63"/>
          <a:extLst>
            <a:ext uri="{FF2B5EF4-FFF2-40B4-BE49-F238E27FC236}">
              <a16:creationId xmlns:a16="http://schemas.microsoft.com/office/drawing/2014/main" id="{1834E2E8-3D9E-4EDB-A023-5ACBE07C2D8B}"/>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83048203"/>
          <a:ext cx="598715" cy="598715"/>
        </a:xfrm>
        <a:prstGeom prst="rect">
          <a:avLst/>
        </a:prstGeom>
      </xdr:spPr>
    </xdr:pic>
    <xdr:clientData/>
  </xdr:oneCellAnchor>
  <xdr:oneCellAnchor>
    <xdr:from>
      <xdr:col>13</xdr:col>
      <xdr:colOff>533399</xdr:colOff>
      <xdr:row>61</xdr:row>
      <xdr:rowOff>500743</xdr:rowOff>
    </xdr:from>
    <xdr:ext cx="598715" cy="598715"/>
    <xdr:pic>
      <xdr:nvPicPr>
        <xdr:cNvPr id="55" name="Graphique 54" descr="Écran avec un remplissage uni">
          <a:hlinkClick xmlns:r="http://schemas.openxmlformats.org/officeDocument/2006/relationships" r:id="rId64"/>
          <a:extLst>
            <a:ext uri="{FF2B5EF4-FFF2-40B4-BE49-F238E27FC236}">
              <a16:creationId xmlns:a16="http://schemas.microsoft.com/office/drawing/2014/main" id="{C2979AD2-83FE-41AA-900E-D41A600B595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85204663"/>
          <a:ext cx="598715" cy="598715"/>
        </a:xfrm>
        <a:prstGeom prst="rect">
          <a:avLst/>
        </a:prstGeom>
      </xdr:spPr>
    </xdr:pic>
    <xdr:clientData/>
  </xdr:oneCellAnchor>
  <xdr:oneCellAnchor>
    <xdr:from>
      <xdr:col>13</xdr:col>
      <xdr:colOff>533399</xdr:colOff>
      <xdr:row>62</xdr:row>
      <xdr:rowOff>500743</xdr:rowOff>
    </xdr:from>
    <xdr:ext cx="598715" cy="598715"/>
    <xdr:pic>
      <xdr:nvPicPr>
        <xdr:cNvPr id="56" name="Graphique 55" descr="Écran avec un remplissage uni">
          <a:hlinkClick xmlns:r="http://schemas.openxmlformats.org/officeDocument/2006/relationships" r:id="rId65"/>
          <a:extLst>
            <a:ext uri="{FF2B5EF4-FFF2-40B4-BE49-F238E27FC236}">
              <a16:creationId xmlns:a16="http://schemas.microsoft.com/office/drawing/2014/main" id="{2A40A0FF-7D7B-4008-9F9B-51E717868D9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799039" y="87361123"/>
          <a:ext cx="598715" cy="598715"/>
        </a:xfrm>
        <a:prstGeom prst="rect">
          <a:avLst/>
        </a:prstGeom>
      </xdr:spPr>
    </xdr:pic>
    <xdr:clientData/>
  </xdr:oneCellAnchor>
  <xdr:oneCellAnchor>
    <xdr:from>
      <xdr:col>13</xdr:col>
      <xdr:colOff>587828</xdr:colOff>
      <xdr:row>63</xdr:row>
      <xdr:rowOff>239486</xdr:rowOff>
    </xdr:from>
    <xdr:ext cx="598715" cy="598715"/>
    <xdr:pic>
      <xdr:nvPicPr>
        <xdr:cNvPr id="57" name="Graphique 56" descr="Écran avec un remplissage uni">
          <a:hlinkClick xmlns:r="http://schemas.openxmlformats.org/officeDocument/2006/relationships" r:id="rId66"/>
          <a:extLst>
            <a:ext uri="{FF2B5EF4-FFF2-40B4-BE49-F238E27FC236}">
              <a16:creationId xmlns:a16="http://schemas.microsoft.com/office/drawing/2014/main" id="{2D0DBE9E-ED29-4286-BA9B-E0DFB4503B1D}"/>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53468" y="89256326"/>
          <a:ext cx="598715" cy="598715"/>
        </a:xfrm>
        <a:prstGeom prst="rect">
          <a:avLst/>
        </a:prstGeom>
      </xdr:spPr>
    </xdr:pic>
    <xdr:clientData/>
  </xdr:oneCellAnchor>
  <xdr:oneCellAnchor>
    <xdr:from>
      <xdr:col>13</xdr:col>
      <xdr:colOff>598714</xdr:colOff>
      <xdr:row>64</xdr:row>
      <xdr:rowOff>744582</xdr:rowOff>
    </xdr:from>
    <xdr:ext cx="598715" cy="598715"/>
    <xdr:pic>
      <xdr:nvPicPr>
        <xdr:cNvPr id="58" name="Graphique 57" descr="Écran avec un remplissage uni">
          <a:hlinkClick xmlns:r="http://schemas.openxmlformats.org/officeDocument/2006/relationships" r:id="rId67"/>
          <a:extLst>
            <a:ext uri="{FF2B5EF4-FFF2-40B4-BE49-F238E27FC236}">
              <a16:creationId xmlns:a16="http://schemas.microsoft.com/office/drawing/2014/main" id="{6657758C-1FE7-45A2-824F-F269EEFD28B5}"/>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64354" y="91917882"/>
          <a:ext cx="598715" cy="598715"/>
        </a:xfrm>
        <a:prstGeom prst="rect">
          <a:avLst/>
        </a:prstGeom>
      </xdr:spPr>
    </xdr:pic>
    <xdr:clientData/>
  </xdr:oneCellAnchor>
  <xdr:oneCellAnchor>
    <xdr:from>
      <xdr:col>13</xdr:col>
      <xdr:colOff>590005</xdr:colOff>
      <xdr:row>65</xdr:row>
      <xdr:rowOff>674914</xdr:rowOff>
    </xdr:from>
    <xdr:ext cx="598715" cy="598715"/>
    <xdr:pic>
      <xdr:nvPicPr>
        <xdr:cNvPr id="59" name="Graphique 58" descr="Écran avec un remplissage uni">
          <a:hlinkClick xmlns:r="http://schemas.openxmlformats.org/officeDocument/2006/relationships" r:id="rId68"/>
          <a:extLst>
            <a:ext uri="{FF2B5EF4-FFF2-40B4-BE49-F238E27FC236}">
              <a16:creationId xmlns:a16="http://schemas.microsoft.com/office/drawing/2014/main" id="{8A3BBFE4-4626-4F34-8A48-4A7A2383B552}"/>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55645" y="94004674"/>
          <a:ext cx="598715" cy="598715"/>
        </a:xfrm>
        <a:prstGeom prst="rect">
          <a:avLst/>
        </a:prstGeom>
      </xdr:spPr>
    </xdr:pic>
    <xdr:clientData/>
  </xdr:oneCellAnchor>
  <xdr:oneCellAnchor>
    <xdr:from>
      <xdr:col>13</xdr:col>
      <xdr:colOff>600892</xdr:colOff>
      <xdr:row>66</xdr:row>
      <xdr:rowOff>753291</xdr:rowOff>
    </xdr:from>
    <xdr:ext cx="598715" cy="598715"/>
    <xdr:pic>
      <xdr:nvPicPr>
        <xdr:cNvPr id="60" name="Graphique 59" descr="Écran avec un remplissage uni">
          <a:hlinkClick xmlns:r="http://schemas.openxmlformats.org/officeDocument/2006/relationships" r:id="rId69"/>
          <a:extLst>
            <a:ext uri="{FF2B5EF4-FFF2-40B4-BE49-F238E27FC236}">
              <a16:creationId xmlns:a16="http://schemas.microsoft.com/office/drawing/2014/main" id="{9C5DC2ED-226C-439A-A277-17A56FF66EA7}"/>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66532" y="96239511"/>
          <a:ext cx="598715" cy="598715"/>
        </a:xfrm>
        <a:prstGeom prst="rect">
          <a:avLst/>
        </a:prstGeom>
      </xdr:spPr>
    </xdr:pic>
    <xdr:clientData/>
  </xdr:oneCellAnchor>
  <xdr:oneCellAnchor>
    <xdr:from>
      <xdr:col>13</xdr:col>
      <xdr:colOff>592182</xdr:colOff>
      <xdr:row>67</xdr:row>
      <xdr:rowOff>820783</xdr:rowOff>
    </xdr:from>
    <xdr:ext cx="598715" cy="598715"/>
    <xdr:pic>
      <xdr:nvPicPr>
        <xdr:cNvPr id="61" name="Graphique 60" descr="Écran avec un remplissage uni">
          <a:hlinkClick xmlns:r="http://schemas.openxmlformats.org/officeDocument/2006/relationships" r:id="rId70"/>
          <a:extLst>
            <a:ext uri="{FF2B5EF4-FFF2-40B4-BE49-F238E27FC236}">
              <a16:creationId xmlns:a16="http://schemas.microsoft.com/office/drawing/2014/main" id="{C9D19521-10AD-4838-B935-7F920AD3D00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57822" y="98463463"/>
          <a:ext cx="598715" cy="598715"/>
        </a:xfrm>
        <a:prstGeom prst="rect">
          <a:avLst/>
        </a:prstGeom>
      </xdr:spPr>
    </xdr:pic>
    <xdr:clientData/>
  </xdr:oneCellAnchor>
  <xdr:oneCellAnchor>
    <xdr:from>
      <xdr:col>13</xdr:col>
      <xdr:colOff>587828</xdr:colOff>
      <xdr:row>68</xdr:row>
      <xdr:rowOff>261258</xdr:rowOff>
    </xdr:from>
    <xdr:ext cx="598715" cy="598715"/>
    <xdr:pic>
      <xdr:nvPicPr>
        <xdr:cNvPr id="62" name="Graphique 61" descr="Écran avec un remplissage uni">
          <a:hlinkClick xmlns:r="http://schemas.openxmlformats.org/officeDocument/2006/relationships" r:id="rId71"/>
          <a:extLst>
            <a:ext uri="{FF2B5EF4-FFF2-40B4-BE49-F238E27FC236}">
              <a16:creationId xmlns:a16="http://schemas.microsoft.com/office/drawing/2014/main" id="{C3F777F8-8413-48E6-93DE-9CEB772792F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53468" y="100060398"/>
          <a:ext cx="598715" cy="598715"/>
        </a:xfrm>
        <a:prstGeom prst="rect">
          <a:avLst/>
        </a:prstGeom>
      </xdr:spPr>
    </xdr:pic>
    <xdr:clientData/>
  </xdr:oneCellAnchor>
  <xdr:oneCellAnchor>
    <xdr:from>
      <xdr:col>13</xdr:col>
      <xdr:colOff>609599</xdr:colOff>
      <xdr:row>69</xdr:row>
      <xdr:rowOff>283029</xdr:rowOff>
    </xdr:from>
    <xdr:ext cx="598715" cy="598715"/>
    <xdr:pic>
      <xdr:nvPicPr>
        <xdr:cNvPr id="63" name="Graphique 62" descr="Écran avec un remplissage uni">
          <a:hlinkClick xmlns:r="http://schemas.openxmlformats.org/officeDocument/2006/relationships" r:id="rId72"/>
          <a:extLst>
            <a:ext uri="{FF2B5EF4-FFF2-40B4-BE49-F238E27FC236}">
              <a16:creationId xmlns:a16="http://schemas.microsoft.com/office/drawing/2014/main" id="{9C187F7F-ECCA-4855-A8EC-3C54780CFDA4}"/>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75239" y="102238629"/>
          <a:ext cx="598715" cy="598715"/>
        </a:xfrm>
        <a:prstGeom prst="rect">
          <a:avLst/>
        </a:prstGeom>
      </xdr:spPr>
    </xdr:pic>
    <xdr:clientData/>
  </xdr:oneCellAnchor>
  <xdr:oneCellAnchor>
    <xdr:from>
      <xdr:col>13</xdr:col>
      <xdr:colOff>640079</xdr:colOff>
      <xdr:row>70</xdr:row>
      <xdr:rowOff>655321</xdr:rowOff>
    </xdr:from>
    <xdr:ext cx="598715" cy="598715"/>
    <xdr:pic>
      <xdr:nvPicPr>
        <xdr:cNvPr id="64" name="Graphique 63" descr="Écran avec un remplissage uni">
          <a:hlinkClick xmlns:r="http://schemas.openxmlformats.org/officeDocument/2006/relationships" r:id="rId73"/>
          <a:extLst>
            <a:ext uri="{FF2B5EF4-FFF2-40B4-BE49-F238E27FC236}">
              <a16:creationId xmlns:a16="http://schemas.microsoft.com/office/drawing/2014/main" id="{5E297D5D-2B50-4B13-B04C-2CA865B4451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905719" y="104767381"/>
          <a:ext cx="598715" cy="598715"/>
        </a:xfrm>
        <a:prstGeom prst="rect">
          <a:avLst/>
        </a:prstGeom>
      </xdr:spPr>
    </xdr:pic>
    <xdr:clientData/>
  </xdr:oneCellAnchor>
  <xdr:oneCellAnchor>
    <xdr:from>
      <xdr:col>13</xdr:col>
      <xdr:colOff>620485</xdr:colOff>
      <xdr:row>71</xdr:row>
      <xdr:rowOff>206829</xdr:rowOff>
    </xdr:from>
    <xdr:ext cx="598715" cy="598715"/>
    <xdr:pic>
      <xdr:nvPicPr>
        <xdr:cNvPr id="65" name="Graphique 64" descr="Écran avec un remplissage uni">
          <a:hlinkClick xmlns:r="http://schemas.openxmlformats.org/officeDocument/2006/relationships" r:id="rId74"/>
          <a:extLst>
            <a:ext uri="{FF2B5EF4-FFF2-40B4-BE49-F238E27FC236}">
              <a16:creationId xmlns:a16="http://schemas.microsoft.com/office/drawing/2014/main" id="{CC8706BE-1A73-4AFF-B8D3-238B1B37B4B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86125" y="106475349"/>
          <a:ext cx="598715" cy="598715"/>
        </a:xfrm>
        <a:prstGeom prst="rect">
          <a:avLst/>
        </a:prstGeom>
      </xdr:spPr>
    </xdr:pic>
    <xdr:clientData/>
  </xdr:oneCellAnchor>
  <xdr:oneCellAnchor>
    <xdr:from>
      <xdr:col>13</xdr:col>
      <xdr:colOff>620484</xdr:colOff>
      <xdr:row>72</xdr:row>
      <xdr:rowOff>272143</xdr:rowOff>
    </xdr:from>
    <xdr:ext cx="598715" cy="598715"/>
    <xdr:pic>
      <xdr:nvPicPr>
        <xdr:cNvPr id="66" name="Graphique 65" descr="Écran avec un remplissage uni">
          <a:hlinkClick xmlns:r="http://schemas.openxmlformats.org/officeDocument/2006/relationships" r:id="rId75"/>
          <a:extLst>
            <a:ext uri="{FF2B5EF4-FFF2-40B4-BE49-F238E27FC236}">
              <a16:creationId xmlns:a16="http://schemas.microsoft.com/office/drawing/2014/main" id="{46DF811B-8A5F-4732-8428-6E6CB89291E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86124" y="108697123"/>
          <a:ext cx="598715" cy="598715"/>
        </a:xfrm>
        <a:prstGeom prst="rect">
          <a:avLst/>
        </a:prstGeom>
      </xdr:spPr>
    </xdr:pic>
    <xdr:clientData/>
  </xdr:oneCellAnchor>
  <xdr:oneCellAnchor>
    <xdr:from>
      <xdr:col>13</xdr:col>
      <xdr:colOff>631371</xdr:colOff>
      <xdr:row>73</xdr:row>
      <xdr:rowOff>544286</xdr:rowOff>
    </xdr:from>
    <xdr:ext cx="598715" cy="598715"/>
    <xdr:pic>
      <xdr:nvPicPr>
        <xdr:cNvPr id="67" name="Graphique 66" descr="Écran avec un remplissage uni">
          <a:hlinkClick xmlns:r="http://schemas.openxmlformats.org/officeDocument/2006/relationships" r:id="rId76"/>
          <a:extLst>
            <a:ext uri="{FF2B5EF4-FFF2-40B4-BE49-F238E27FC236}">
              <a16:creationId xmlns:a16="http://schemas.microsoft.com/office/drawing/2014/main" id="{0253DB90-3AEF-4A9E-B3A2-22F202FBCE5A}"/>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897011" y="111125726"/>
          <a:ext cx="598715" cy="598715"/>
        </a:xfrm>
        <a:prstGeom prst="rect">
          <a:avLst/>
        </a:prstGeom>
      </xdr:spPr>
    </xdr:pic>
    <xdr:clientData/>
  </xdr:oneCellAnchor>
  <xdr:twoCellAnchor editAs="oneCell">
    <xdr:from>
      <xdr:col>2</xdr:col>
      <xdr:colOff>899160</xdr:colOff>
      <xdr:row>70</xdr:row>
      <xdr:rowOff>426720</xdr:rowOff>
    </xdr:from>
    <xdr:to>
      <xdr:col>2</xdr:col>
      <xdr:colOff>1572714</xdr:colOff>
      <xdr:row>70</xdr:row>
      <xdr:rowOff>1219200</xdr:rowOff>
    </xdr:to>
    <xdr:pic>
      <xdr:nvPicPr>
        <xdr:cNvPr id="69" name="Graphique 68" descr="Homme médecin avec un remplissage uni">
          <a:extLst>
            <a:ext uri="{FF2B5EF4-FFF2-40B4-BE49-F238E27FC236}">
              <a16:creationId xmlns:a16="http://schemas.microsoft.com/office/drawing/2014/main" id="{F8A5DAEF-6321-483D-A039-0624AE85A415}"/>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712720" y="106192320"/>
          <a:ext cx="673554" cy="792480"/>
        </a:xfrm>
        <a:prstGeom prst="rect">
          <a:avLst/>
        </a:prstGeom>
      </xdr:spPr>
    </xdr:pic>
    <xdr:clientData/>
  </xdr:twoCellAnchor>
  <xdr:oneCellAnchor>
    <xdr:from>
      <xdr:col>13</xdr:col>
      <xdr:colOff>518160</xdr:colOff>
      <xdr:row>31</xdr:row>
      <xdr:rowOff>762000</xdr:rowOff>
    </xdr:from>
    <xdr:ext cx="598715" cy="598715"/>
    <xdr:pic>
      <xdr:nvPicPr>
        <xdr:cNvPr id="72" name="Graphique 71" descr="Écran avec un remplissage uni">
          <a:hlinkClick xmlns:r="http://schemas.openxmlformats.org/officeDocument/2006/relationships" r:id="rId77"/>
          <a:extLst>
            <a:ext uri="{FF2B5EF4-FFF2-40B4-BE49-F238E27FC236}">
              <a16:creationId xmlns:a16="http://schemas.microsoft.com/office/drawing/2014/main" id="{69FABC22-278F-478D-AA59-1AB5C01E27E2}"/>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2341840" y="22250400"/>
          <a:ext cx="598715" cy="598715"/>
        </a:xfrm>
        <a:prstGeom prst="rect">
          <a:avLst/>
        </a:prstGeom>
      </xdr:spPr>
    </xdr:pic>
    <xdr:clientData/>
  </xdr:oneCellAnchor>
  <xdr:twoCellAnchor editAs="oneCell">
    <xdr:from>
      <xdr:col>2</xdr:col>
      <xdr:colOff>762000</xdr:colOff>
      <xdr:row>33</xdr:row>
      <xdr:rowOff>1615440</xdr:rowOff>
    </xdr:from>
    <xdr:to>
      <xdr:col>2</xdr:col>
      <xdr:colOff>1426028</xdr:colOff>
      <xdr:row>34</xdr:row>
      <xdr:rowOff>115981</xdr:rowOff>
    </xdr:to>
    <xdr:pic>
      <xdr:nvPicPr>
        <xdr:cNvPr id="73" name="Graphique 72" descr="Pile avec un remplissage uni">
          <a:extLst>
            <a:ext uri="{FF2B5EF4-FFF2-40B4-BE49-F238E27FC236}">
              <a16:creationId xmlns:a16="http://schemas.microsoft.com/office/drawing/2014/main" id="{E1E25379-2DCE-4205-A8AA-0A66F3A1ED63}"/>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 uri="{96DAC541-7B7A-43D3-8B79-37D633B846F1}">
              <asvg:svgBlip xmlns:asvg="http://schemas.microsoft.com/office/drawing/2016/SVG/main" r:embed="rId79"/>
            </a:ext>
          </a:extLst>
        </a:blip>
        <a:stretch>
          <a:fillRect/>
        </a:stretch>
      </xdr:blipFill>
      <xdr:spPr>
        <a:xfrm>
          <a:off x="2575560" y="27310080"/>
          <a:ext cx="664028" cy="664621"/>
        </a:xfrm>
        <a:prstGeom prst="rect">
          <a:avLst/>
        </a:prstGeom>
      </xdr:spPr>
    </xdr:pic>
    <xdr:clientData/>
  </xdr:twoCellAnchor>
  <xdr:twoCellAnchor editAs="oneCell">
    <xdr:from>
      <xdr:col>2</xdr:col>
      <xdr:colOff>762000</xdr:colOff>
      <xdr:row>40</xdr:row>
      <xdr:rowOff>304800</xdr:rowOff>
    </xdr:from>
    <xdr:to>
      <xdr:col>2</xdr:col>
      <xdr:colOff>1484811</xdr:colOff>
      <xdr:row>40</xdr:row>
      <xdr:rowOff>1024210</xdr:rowOff>
    </xdr:to>
    <xdr:pic>
      <xdr:nvPicPr>
        <xdr:cNvPr id="74" name="Graphique 73" descr="Maison avec un remplissage uni">
          <a:extLst>
            <a:ext uri="{FF2B5EF4-FFF2-40B4-BE49-F238E27FC236}">
              <a16:creationId xmlns:a16="http://schemas.microsoft.com/office/drawing/2014/main" id="{B2DBFCB9-A698-4396-823E-6EA70D751D7E}"/>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75560" y="41148000"/>
          <a:ext cx="722811" cy="719410"/>
        </a:xfrm>
        <a:prstGeom prst="rect">
          <a:avLst/>
        </a:prstGeom>
      </xdr:spPr>
    </xdr:pic>
    <xdr:clientData/>
  </xdr:twoCellAnchor>
  <xdr:twoCellAnchor editAs="oneCell">
    <xdr:from>
      <xdr:col>2</xdr:col>
      <xdr:colOff>746760</xdr:colOff>
      <xdr:row>48</xdr:row>
      <xdr:rowOff>457200</xdr:rowOff>
    </xdr:from>
    <xdr:to>
      <xdr:col>2</xdr:col>
      <xdr:colOff>1469571</xdr:colOff>
      <xdr:row>48</xdr:row>
      <xdr:rowOff>1176610</xdr:rowOff>
    </xdr:to>
    <xdr:pic>
      <xdr:nvPicPr>
        <xdr:cNvPr id="75" name="Graphique 74" descr="Maison avec un remplissage uni">
          <a:extLst>
            <a:ext uri="{FF2B5EF4-FFF2-40B4-BE49-F238E27FC236}">
              <a16:creationId xmlns:a16="http://schemas.microsoft.com/office/drawing/2014/main" id="{120AF7C5-0A0B-4B7E-B455-6569DCDBDA0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60320" y="58613040"/>
          <a:ext cx="722811" cy="719410"/>
        </a:xfrm>
        <a:prstGeom prst="rect">
          <a:avLst/>
        </a:prstGeom>
      </xdr:spPr>
    </xdr:pic>
    <xdr:clientData/>
  </xdr:twoCellAnchor>
  <xdr:twoCellAnchor editAs="oneCell">
    <xdr:from>
      <xdr:col>2</xdr:col>
      <xdr:colOff>701040</xdr:colOff>
      <xdr:row>54</xdr:row>
      <xdr:rowOff>381000</xdr:rowOff>
    </xdr:from>
    <xdr:to>
      <xdr:col>2</xdr:col>
      <xdr:colOff>1423851</xdr:colOff>
      <xdr:row>54</xdr:row>
      <xdr:rowOff>1100410</xdr:rowOff>
    </xdr:to>
    <xdr:pic>
      <xdr:nvPicPr>
        <xdr:cNvPr id="76" name="Graphique 75" descr="Maison avec un remplissage uni">
          <a:extLst>
            <a:ext uri="{FF2B5EF4-FFF2-40B4-BE49-F238E27FC236}">
              <a16:creationId xmlns:a16="http://schemas.microsoft.com/office/drawing/2014/main" id="{0A0AF4D6-D524-4A3B-A911-8B51A6812BD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14600" y="71521320"/>
          <a:ext cx="722811" cy="719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45720</xdr:colOff>
      <xdr:row>14</xdr:row>
      <xdr:rowOff>235871</xdr:rowOff>
    </xdr:from>
    <xdr:to>
      <xdr:col>13</xdr:col>
      <xdr:colOff>700894</xdr:colOff>
      <xdr:row>14</xdr:row>
      <xdr:rowOff>834132</xdr:rowOff>
    </xdr:to>
    <xdr:pic>
      <xdr:nvPicPr>
        <xdr:cNvPr id="2" name="Image 1">
          <a:extLst>
            <a:ext uri="{FF2B5EF4-FFF2-40B4-BE49-F238E27FC236}">
              <a16:creationId xmlns:a16="http://schemas.microsoft.com/office/drawing/2014/main" id="{13025E33-4AB5-4525-B1AD-2EC3805600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1260493" y="9622326"/>
          <a:ext cx="655174" cy="598261"/>
        </a:xfrm>
        <a:prstGeom prst="rect">
          <a:avLst/>
        </a:prstGeom>
      </xdr:spPr>
    </xdr:pic>
    <xdr:clientData/>
  </xdr:twoCellAnchor>
  <xdr:twoCellAnchor editAs="oneCell">
    <xdr:from>
      <xdr:col>14</xdr:col>
      <xdr:colOff>68580</xdr:colOff>
      <xdr:row>14</xdr:row>
      <xdr:rowOff>224713</xdr:rowOff>
    </xdr:from>
    <xdr:to>
      <xdr:col>14</xdr:col>
      <xdr:colOff>677518</xdr:colOff>
      <xdr:row>14</xdr:row>
      <xdr:rowOff>839888</xdr:rowOff>
    </xdr:to>
    <xdr:pic>
      <xdr:nvPicPr>
        <xdr:cNvPr id="3" name="Image 2">
          <a:extLst>
            <a:ext uri="{FF2B5EF4-FFF2-40B4-BE49-F238E27FC236}">
              <a16:creationId xmlns:a16="http://schemas.microsoft.com/office/drawing/2014/main" id="{EF6B3D29-64C7-4781-9106-E428047CA51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062671" y="9611168"/>
          <a:ext cx="608938" cy="615175"/>
        </a:xfrm>
        <a:prstGeom prst="rect">
          <a:avLst/>
        </a:prstGeom>
      </xdr:spPr>
    </xdr:pic>
    <xdr:clientData/>
  </xdr:twoCellAnchor>
  <xdr:twoCellAnchor editAs="oneCell">
    <xdr:from>
      <xdr:col>1</xdr:col>
      <xdr:colOff>521970</xdr:colOff>
      <xdr:row>15</xdr:row>
      <xdr:rowOff>57150</xdr:rowOff>
    </xdr:from>
    <xdr:to>
      <xdr:col>1</xdr:col>
      <xdr:colOff>1185998</xdr:colOff>
      <xdr:row>15</xdr:row>
      <xdr:rowOff>717459</xdr:rowOff>
    </xdr:to>
    <xdr:pic>
      <xdr:nvPicPr>
        <xdr:cNvPr id="5" name="Graphique 4" descr="Pile avec un remplissage uni">
          <a:extLst>
            <a:ext uri="{FF2B5EF4-FFF2-40B4-BE49-F238E27FC236}">
              <a16:creationId xmlns:a16="http://schemas.microsoft.com/office/drawing/2014/main" id="{F70028F2-C7DA-4762-8D3D-B907178E4C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02970" y="10391775"/>
          <a:ext cx="664028" cy="660309"/>
        </a:xfrm>
        <a:prstGeom prst="rect">
          <a:avLst/>
        </a:prstGeom>
      </xdr:spPr>
    </xdr:pic>
    <xdr:clientData/>
  </xdr:twoCellAnchor>
  <xdr:twoCellAnchor editAs="oneCell">
    <xdr:from>
      <xdr:col>1</xdr:col>
      <xdr:colOff>482600</xdr:colOff>
      <xdr:row>16</xdr:row>
      <xdr:rowOff>335280</xdr:rowOff>
    </xdr:from>
    <xdr:to>
      <xdr:col>1</xdr:col>
      <xdr:colOff>1174931</xdr:colOff>
      <xdr:row>17</xdr:row>
      <xdr:rowOff>367937</xdr:rowOff>
    </xdr:to>
    <xdr:pic>
      <xdr:nvPicPr>
        <xdr:cNvPr id="6" name="Graphique 5" descr="Maison avec un remplissage uni">
          <a:extLst>
            <a:ext uri="{FF2B5EF4-FFF2-40B4-BE49-F238E27FC236}">
              <a16:creationId xmlns:a16="http://schemas.microsoft.com/office/drawing/2014/main" id="{45925109-173B-4BC0-A7C9-02B6A3B69E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3600" y="11447780"/>
          <a:ext cx="692331" cy="715282"/>
        </a:xfrm>
        <a:prstGeom prst="rect">
          <a:avLst/>
        </a:prstGeom>
      </xdr:spPr>
    </xdr:pic>
    <xdr:clientData/>
  </xdr:twoCellAnchor>
  <xdr:twoCellAnchor editAs="oneCell">
    <xdr:from>
      <xdr:col>1</xdr:col>
      <xdr:colOff>484505</xdr:colOff>
      <xdr:row>17</xdr:row>
      <xdr:rowOff>655320</xdr:rowOff>
    </xdr:from>
    <xdr:to>
      <xdr:col>1</xdr:col>
      <xdr:colOff>1220379</xdr:colOff>
      <xdr:row>18</xdr:row>
      <xdr:rowOff>731520</xdr:rowOff>
    </xdr:to>
    <xdr:pic>
      <xdr:nvPicPr>
        <xdr:cNvPr id="7" name="Graphique 6" descr="Voiture électrique avec un remplissage uni">
          <a:extLst>
            <a:ext uri="{FF2B5EF4-FFF2-40B4-BE49-F238E27FC236}">
              <a16:creationId xmlns:a16="http://schemas.microsoft.com/office/drawing/2014/main" id="{79DE123E-8C2D-478A-95FF-A20A8F9FC7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5505" y="12450445"/>
          <a:ext cx="735874" cy="758825"/>
        </a:xfrm>
        <a:prstGeom prst="rect">
          <a:avLst/>
        </a:prstGeom>
      </xdr:spPr>
    </xdr:pic>
    <xdr:clientData/>
  </xdr:twoCellAnchor>
  <xdr:twoCellAnchor editAs="oneCell">
    <xdr:from>
      <xdr:col>1</xdr:col>
      <xdr:colOff>478790</xdr:colOff>
      <xdr:row>19</xdr:row>
      <xdr:rowOff>121920</xdr:rowOff>
    </xdr:from>
    <xdr:to>
      <xdr:col>1</xdr:col>
      <xdr:colOff>1133705</xdr:colOff>
      <xdr:row>19</xdr:row>
      <xdr:rowOff>783774</xdr:rowOff>
    </xdr:to>
    <xdr:pic>
      <xdr:nvPicPr>
        <xdr:cNvPr id="8" name="Graphique 7" descr="Informatique hébergé avec un remplissage uni">
          <a:extLst>
            <a:ext uri="{FF2B5EF4-FFF2-40B4-BE49-F238E27FC236}">
              <a16:creationId xmlns:a16="http://schemas.microsoft.com/office/drawing/2014/main" id="{AE0F7A46-1B52-44C6-8EE8-3816EE6A6EC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59790" y="13393420"/>
          <a:ext cx="654915" cy="661854"/>
        </a:xfrm>
        <a:prstGeom prst="rect">
          <a:avLst/>
        </a:prstGeom>
      </xdr:spPr>
    </xdr:pic>
    <xdr:clientData/>
  </xdr:twoCellAnchor>
  <xdr:twoCellAnchor editAs="oneCell">
    <xdr:from>
      <xdr:col>1</xdr:col>
      <xdr:colOff>478790</xdr:colOff>
      <xdr:row>20</xdr:row>
      <xdr:rowOff>167640</xdr:rowOff>
    </xdr:from>
    <xdr:to>
      <xdr:col>1</xdr:col>
      <xdr:colOff>1113971</xdr:colOff>
      <xdr:row>20</xdr:row>
      <xdr:rowOff>737637</xdr:rowOff>
    </xdr:to>
    <xdr:pic>
      <xdr:nvPicPr>
        <xdr:cNvPr id="9" name="Graphique 8" descr="Routeur sans fil avec un remplissage uni">
          <a:extLst>
            <a:ext uri="{FF2B5EF4-FFF2-40B4-BE49-F238E27FC236}">
              <a16:creationId xmlns:a16="http://schemas.microsoft.com/office/drawing/2014/main" id="{14E01CC8-8446-4D5F-B174-5E99DDDBA41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9790" y="14359890"/>
          <a:ext cx="635181" cy="569997"/>
        </a:xfrm>
        <a:prstGeom prst="rect">
          <a:avLst/>
        </a:prstGeom>
      </xdr:spPr>
    </xdr:pic>
    <xdr:clientData/>
  </xdr:twoCellAnchor>
  <xdr:twoCellAnchor editAs="oneCell">
    <xdr:from>
      <xdr:col>1</xdr:col>
      <xdr:colOff>483146</xdr:colOff>
      <xdr:row>21</xdr:row>
      <xdr:rowOff>91440</xdr:rowOff>
    </xdr:from>
    <xdr:to>
      <xdr:col>1</xdr:col>
      <xdr:colOff>1168946</xdr:colOff>
      <xdr:row>21</xdr:row>
      <xdr:rowOff>807720</xdr:rowOff>
    </xdr:to>
    <xdr:pic>
      <xdr:nvPicPr>
        <xdr:cNvPr id="10" name="Graphique 9" descr="Homme médecin avec un remplissage uni">
          <a:extLst>
            <a:ext uri="{FF2B5EF4-FFF2-40B4-BE49-F238E27FC236}">
              <a16:creationId xmlns:a16="http://schemas.microsoft.com/office/drawing/2014/main" id="{DC4AEBE6-A2E4-4AC8-9473-F171EA6B610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64146" y="15156815"/>
          <a:ext cx="685800" cy="716280"/>
        </a:xfrm>
        <a:prstGeom prst="rect">
          <a:avLst/>
        </a:prstGeom>
      </xdr:spPr>
    </xdr:pic>
    <xdr:clientData/>
  </xdr:twoCellAnchor>
  <xdr:twoCellAnchor>
    <xdr:from>
      <xdr:col>3</xdr:col>
      <xdr:colOff>487680</xdr:colOff>
      <xdr:row>1</xdr:row>
      <xdr:rowOff>60960</xdr:rowOff>
    </xdr:from>
    <xdr:to>
      <xdr:col>9</xdr:col>
      <xdr:colOff>1247141</xdr:colOff>
      <xdr:row>13</xdr:row>
      <xdr:rowOff>439420</xdr:rowOff>
    </xdr:to>
    <xdr:graphicFrame macro="">
      <xdr:nvGraphicFramePr>
        <xdr:cNvPr id="14" name="Graphique 13">
          <a:extLst>
            <a:ext uri="{FF2B5EF4-FFF2-40B4-BE49-F238E27FC236}">
              <a16:creationId xmlns:a16="http://schemas.microsoft.com/office/drawing/2014/main" id="{9BDED5A4-00C6-492D-96ED-F6F864E4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224117</xdr:colOff>
      <xdr:row>1</xdr:row>
      <xdr:rowOff>254000</xdr:rowOff>
    </xdr:from>
    <xdr:to>
      <xdr:col>3</xdr:col>
      <xdr:colOff>344715</xdr:colOff>
      <xdr:row>5</xdr:row>
      <xdr:rowOff>411843</xdr:rowOff>
    </xdr:to>
    <xdr:sp macro="" textlink="">
      <xdr:nvSpPr>
        <xdr:cNvPr id="4" name="ZoneTexte 3">
          <a:extLst>
            <a:ext uri="{FF2B5EF4-FFF2-40B4-BE49-F238E27FC236}">
              <a16:creationId xmlns:a16="http://schemas.microsoft.com/office/drawing/2014/main" id="{02AC7FFC-8931-48FE-8C44-07CA99242CA0}"/>
            </a:ext>
          </a:extLst>
        </xdr:cNvPr>
        <xdr:cNvSpPr txBox="1"/>
      </xdr:nvSpPr>
      <xdr:spPr>
        <a:xfrm>
          <a:off x="602316" y="2887382"/>
          <a:ext cx="3818539" cy="2300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2</xdr:col>
      <xdr:colOff>1498600</xdr:colOff>
      <xdr:row>0</xdr:row>
      <xdr:rowOff>1104900</xdr:rowOff>
    </xdr:from>
    <xdr:ext cx="11226799" cy="1125501"/>
    <xdr:sp macro="" textlink="">
      <xdr:nvSpPr>
        <xdr:cNvPr id="16" name="Rectangle 15">
          <a:extLst>
            <a:ext uri="{FF2B5EF4-FFF2-40B4-BE49-F238E27FC236}">
              <a16:creationId xmlns:a16="http://schemas.microsoft.com/office/drawing/2014/main" id="{4B3F5A87-D53B-42C0-B68B-BE8B1A4E5146}"/>
            </a:ext>
          </a:extLst>
        </xdr:cNvPr>
        <xdr:cNvSpPr/>
      </xdr:nvSpPr>
      <xdr:spPr>
        <a:xfrm>
          <a:off x="3314700" y="1104900"/>
          <a:ext cx="11226799"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FF0000"/>
              </a:solidFill>
              <a:effectLst/>
            </a:rPr>
            <a:t>of proceeds for</a:t>
          </a:r>
          <a:r>
            <a:rPr lang="fr-FR" sz="6600" b="1" cap="none" spc="50" baseline="0">
              <a:ln w="9525" cmpd="sng">
                <a:solidFill>
                  <a:srgbClr val="FF0000"/>
                </a:solidFill>
                <a:prstDash val="solid"/>
              </a:ln>
              <a:solidFill>
                <a:srgbClr val="FF0000"/>
              </a:solidFill>
              <a:effectLst/>
            </a:rPr>
            <a:t> </a:t>
          </a:r>
          <a:r>
            <a:rPr lang="fr-FR" sz="6600" b="1" cap="none" spc="50">
              <a:ln w="9525" cmpd="sng">
                <a:solidFill>
                  <a:srgbClr val="FF0000"/>
                </a:solidFill>
                <a:prstDash val="solid"/>
              </a:ln>
              <a:solidFill>
                <a:srgbClr val="FF0000"/>
              </a:solidFill>
              <a:effectLst/>
            </a:rPr>
            <a:t>the 2020 bond</a:t>
          </a:r>
        </a:p>
      </xdr:txBody>
    </xdr:sp>
    <xdr:clientData/>
  </xdr:oneCellAnchor>
  <xdr:oneCellAnchor>
    <xdr:from>
      <xdr:col>2</xdr:col>
      <xdr:colOff>1574800</xdr:colOff>
      <xdr:row>0</xdr:row>
      <xdr:rowOff>330200</xdr:rowOff>
    </xdr:from>
    <xdr:ext cx="8444363" cy="1125501"/>
    <xdr:sp macro="" textlink="">
      <xdr:nvSpPr>
        <xdr:cNvPr id="17" name="Rectangle 16">
          <a:extLst>
            <a:ext uri="{FF2B5EF4-FFF2-40B4-BE49-F238E27FC236}">
              <a16:creationId xmlns:a16="http://schemas.microsoft.com/office/drawing/2014/main" id="{24B9555B-FB5E-4490-8778-8D81E77E3016}"/>
            </a:ext>
          </a:extLst>
        </xdr:cNvPr>
        <xdr:cNvSpPr/>
      </xdr:nvSpPr>
      <xdr:spPr>
        <a:xfrm>
          <a:off x="3390900" y="330200"/>
          <a:ext cx="844436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Summary of allocation</a:t>
          </a:r>
        </a:p>
      </xdr:txBody>
    </xdr:sp>
    <xdr:clientData/>
  </xdr:oneCellAnchor>
  <xdr:twoCellAnchor editAs="oneCell">
    <xdr:from>
      <xdr:col>1</xdr:col>
      <xdr:colOff>119063</xdr:colOff>
      <xdr:row>0</xdr:row>
      <xdr:rowOff>119063</xdr:rowOff>
    </xdr:from>
    <xdr:to>
      <xdr:col>2</xdr:col>
      <xdr:colOff>1077938</xdr:colOff>
      <xdr:row>0</xdr:row>
      <xdr:rowOff>2459063</xdr:rowOff>
    </xdr:to>
    <xdr:pic>
      <xdr:nvPicPr>
        <xdr:cNvPr id="13" name="Image 12">
          <a:extLst>
            <a:ext uri="{FF2B5EF4-FFF2-40B4-BE49-F238E27FC236}">
              <a16:creationId xmlns:a16="http://schemas.microsoft.com/office/drawing/2014/main" id="{8E994734-95F1-2F7C-584E-D5ABFFCF868E}"/>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00063" y="119063"/>
          <a:ext cx="2340000" cy="2340000"/>
        </a:xfrm>
        <a:prstGeom prst="rect">
          <a:avLst/>
        </a:prstGeom>
      </xdr:spPr>
    </xdr:pic>
    <xdr:clientData/>
  </xdr:twoCellAnchor>
  <xdr:twoCellAnchor editAs="oneCell">
    <xdr:from>
      <xdr:col>2</xdr:col>
      <xdr:colOff>760267</xdr:colOff>
      <xdr:row>48</xdr:row>
      <xdr:rowOff>1257730</xdr:rowOff>
    </xdr:from>
    <xdr:to>
      <xdr:col>2</xdr:col>
      <xdr:colOff>1498380</xdr:colOff>
      <xdr:row>48</xdr:row>
      <xdr:rowOff>1995053</xdr:rowOff>
    </xdr:to>
    <xdr:pic>
      <xdr:nvPicPr>
        <xdr:cNvPr id="11" name="Graphique 10" descr="Homme médecin avec un remplissage uni">
          <a:extLst>
            <a:ext uri="{FF2B5EF4-FFF2-40B4-BE49-F238E27FC236}">
              <a16:creationId xmlns:a16="http://schemas.microsoft.com/office/drawing/2014/main" id="{7222A6D5-51FD-4BA4-95A7-C9B981F11EEF}"/>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66207" y="57668590"/>
          <a:ext cx="738113" cy="737323"/>
        </a:xfrm>
        <a:prstGeom prst="rect">
          <a:avLst/>
        </a:prstGeom>
      </xdr:spPr>
    </xdr:pic>
    <xdr:clientData/>
  </xdr:twoCellAnchor>
  <xdr:twoCellAnchor editAs="oneCell">
    <xdr:from>
      <xdr:col>2</xdr:col>
      <xdr:colOff>805728</xdr:colOff>
      <xdr:row>45</xdr:row>
      <xdr:rowOff>1555173</xdr:rowOff>
    </xdr:from>
    <xdr:to>
      <xdr:col>2</xdr:col>
      <xdr:colOff>1617868</xdr:colOff>
      <xdr:row>46</xdr:row>
      <xdr:rowOff>269472</xdr:rowOff>
    </xdr:to>
    <xdr:pic>
      <xdr:nvPicPr>
        <xdr:cNvPr id="12" name="Graphique 11" descr="Routeur sans fil avec un remplissage uni">
          <a:extLst>
            <a:ext uri="{FF2B5EF4-FFF2-40B4-BE49-F238E27FC236}">
              <a16:creationId xmlns:a16="http://schemas.microsoft.com/office/drawing/2014/main" id="{4CA03123-1A27-490F-97C8-339F9281A3D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611668" y="51862413"/>
          <a:ext cx="812140" cy="741219"/>
        </a:xfrm>
        <a:prstGeom prst="rect">
          <a:avLst/>
        </a:prstGeom>
      </xdr:spPr>
    </xdr:pic>
    <xdr:clientData/>
  </xdr:twoCellAnchor>
  <xdr:twoCellAnchor editAs="oneCell">
    <xdr:from>
      <xdr:col>2</xdr:col>
      <xdr:colOff>881062</xdr:colOff>
      <xdr:row>30</xdr:row>
      <xdr:rowOff>484912</xdr:rowOff>
    </xdr:from>
    <xdr:to>
      <xdr:col>2</xdr:col>
      <xdr:colOff>1545090</xdr:colOff>
      <xdr:row>30</xdr:row>
      <xdr:rowOff>1149534</xdr:rowOff>
    </xdr:to>
    <xdr:pic>
      <xdr:nvPicPr>
        <xdr:cNvPr id="15" name="Graphique 14" descr="Pile avec un remplissage uni">
          <a:extLst>
            <a:ext uri="{FF2B5EF4-FFF2-40B4-BE49-F238E27FC236}">
              <a16:creationId xmlns:a16="http://schemas.microsoft.com/office/drawing/2014/main" id="{D182B42B-CE1A-4145-8693-D626F3B3F642}"/>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87002" y="20769352"/>
          <a:ext cx="664028" cy="664622"/>
        </a:xfrm>
        <a:prstGeom prst="rect">
          <a:avLst/>
        </a:prstGeom>
      </xdr:spPr>
    </xdr:pic>
    <xdr:clientData/>
  </xdr:twoCellAnchor>
  <xdr:twoCellAnchor editAs="oneCell">
    <xdr:from>
      <xdr:col>2</xdr:col>
      <xdr:colOff>802435</xdr:colOff>
      <xdr:row>33</xdr:row>
      <xdr:rowOff>489932</xdr:rowOff>
    </xdr:from>
    <xdr:to>
      <xdr:col>2</xdr:col>
      <xdr:colOff>1525246</xdr:colOff>
      <xdr:row>33</xdr:row>
      <xdr:rowOff>1199817</xdr:rowOff>
    </xdr:to>
    <xdr:pic>
      <xdr:nvPicPr>
        <xdr:cNvPr id="18" name="Graphique 17" descr="Maison avec un remplissage uni">
          <a:extLst>
            <a:ext uri="{FF2B5EF4-FFF2-40B4-BE49-F238E27FC236}">
              <a16:creationId xmlns:a16="http://schemas.microsoft.com/office/drawing/2014/main" id="{3D9FE1AF-6CB1-420A-94FC-A0183801959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08375" y="26382692"/>
          <a:ext cx="722811" cy="709885"/>
        </a:xfrm>
        <a:prstGeom prst="rect">
          <a:avLst/>
        </a:prstGeom>
      </xdr:spPr>
    </xdr:pic>
    <xdr:clientData/>
  </xdr:twoCellAnchor>
  <xdr:twoCellAnchor editAs="oneCell">
    <xdr:from>
      <xdr:col>2</xdr:col>
      <xdr:colOff>783648</xdr:colOff>
      <xdr:row>40</xdr:row>
      <xdr:rowOff>575136</xdr:rowOff>
    </xdr:from>
    <xdr:to>
      <xdr:col>2</xdr:col>
      <xdr:colOff>1519522</xdr:colOff>
      <xdr:row>40</xdr:row>
      <xdr:rowOff>1331940</xdr:rowOff>
    </xdr:to>
    <xdr:pic>
      <xdr:nvPicPr>
        <xdr:cNvPr id="19" name="Graphique 18" descr="Voiture électrique avec un remplissage uni">
          <a:extLst>
            <a:ext uri="{FF2B5EF4-FFF2-40B4-BE49-F238E27FC236}">
              <a16:creationId xmlns:a16="http://schemas.microsoft.com/office/drawing/2014/main" id="{03BB11B5-B236-411B-85EE-01BF6C5E99D1}"/>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89588" y="40709676"/>
          <a:ext cx="735874" cy="756804"/>
        </a:xfrm>
        <a:prstGeom prst="rect">
          <a:avLst/>
        </a:prstGeom>
      </xdr:spPr>
    </xdr:pic>
    <xdr:clientData/>
  </xdr:twoCellAnchor>
  <xdr:twoCellAnchor editAs="oneCell">
    <xdr:from>
      <xdr:col>2</xdr:col>
      <xdr:colOff>875000</xdr:colOff>
      <xdr:row>42</xdr:row>
      <xdr:rowOff>1417058</xdr:rowOff>
    </xdr:from>
    <xdr:to>
      <xdr:col>2</xdr:col>
      <xdr:colOff>1529915</xdr:colOff>
      <xdr:row>43</xdr:row>
      <xdr:rowOff>59612</xdr:rowOff>
    </xdr:to>
    <xdr:pic>
      <xdr:nvPicPr>
        <xdr:cNvPr id="20" name="Graphique 19" descr="Informatique hébergé avec un remplissage uni">
          <a:extLst>
            <a:ext uri="{FF2B5EF4-FFF2-40B4-BE49-F238E27FC236}">
              <a16:creationId xmlns:a16="http://schemas.microsoft.com/office/drawing/2014/main" id="{5B75ADAA-B199-4239-99AB-240EEB40C61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80940" y="45620678"/>
          <a:ext cx="654915" cy="669474"/>
        </a:xfrm>
        <a:prstGeom prst="rect">
          <a:avLst/>
        </a:prstGeom>
      </xdr:spPr>
    </xdr:pic>
    <xdr:clientData/>
  </xdr:twoCellAnchor>
  <xdr:twoCellAnchor editAs="oneCell">
    <xdr:from>
      <xdr:col>13</xdr:col>
      <xdr:colOff>443346</xdr:colOff>
      <xdr:row>29</xdr:row>
      <xdr:rowOff>277096</xdr:rowOff>
    </xdr:from>
    <xdr:to>
      <xdr:col>14</xdr:col>
      <xdr:colOff>374072</xdr:colOff>
      <xdr:row>29</xdr:row>
      <xdr:rowOff>1011386</xdr:rowOff>
    </xdr:to>
    <xdr:pic>
      <xdr:nvPicPr>
        <xdr:cNvPr id="21" name="Graphique 20" descr="Écran avec un remplissage uni">
          <a:hlinkClick xmlns:r="http://schemas.openxmlformats.org/officeDocument/2006/relationships" r:id="rId29"/>
          <a:extLst>
            <a:ext uri="{FF2B5EF4-FFF2-40B4-BE49-F238E27FC236}">
              <a16:creationId xmlns:a16="http://schemas.microsoft.com/office/drawing/2014/main" id="{C63DE9FD-223E-4D5C-A3B3-CC60BF8D75C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19174696"/>
          <a:ext cx="730826" cy="734290"/>
        </a:xfrm>
        <a:prstGeom prst="rect">
          <a:avLst/>
        </a:prstGeom>
      </xdr:spPr>
    </xdr:pic>
    <xdr:clientData/>
  </xdr:twoCellAnchor>
  <xdr:oneCellAnchor>
    <xdr:from>
      <xdr:col>13</xdr:col>
      <xdr:colOff>443346</xdr:colOff>
      <xdr:row>30</xdr:row>
      <xdr:rowOff>363681</xdr:rowOff>
    </xdr:from>
    <xdr:ext cx="734290" cy="734290"/>
    <xdr:pic>
      <xdr:nvPicPr>
        <xdr:cNvPr id="22" name="Graphique 21" descr="Écran avec un remplissage uni">
          <a:hlinkClick xmlns:r="http://schemas.openxmlformats.org/officeDocument/2006/relationships" r:id="rId32"/>
          <a:extLst>
            <a:ext uri="{FF2B5EF4-FFF2-40B4-BE49-F238E27FC236}">
              <a16:creationId xmlns:a16="http://schemas.microsoft.com/office/drawing/2014/main" id="{E0E1F1B9-7B7B-4130-8EB2-F18C54D3CBE8}"/>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20648121"/>
          <a:ext cx="734290" cy="734290"/>
        </a:xfrm>
        <a:prstGeom prst="rect">
          <a:avLst/>
        </a:prstGeom>
      </xdr:spPr>
    </xdr:pic>
    <xdr:clientData/>
  </xdr:oneCellAnchor>
  <xdr:oneCellAnchor>
    <xdr:from>
      <xdr:col>13</xdr:col>
      <xdr:colOff>443346</xdr:colOff>
      <xdr:row>31</xdr:row>
      <xdr:rowOff>692728</xdr:rowOff>
    </xdr:from>
    <xdr:ext cx="734290" cy="734290"/>
    <xdr:pic>
      <xdr:nvPicPr>
        <xdr:cNvPr id="23" name="Graphique 22" descr="Écran avec un remplissage uni">
          <a:hlinkClick xmlns:r="http://schemas.openxmlformats.org/officeDocument/2006/relationships" r:id="rId33"/>
          <a:extLst>
            <a:ext uri="{FF2B5EF4-FFF2-40B4-BE49-F238E27FC236}">
              <a16:creationId xmlns:a16="http://schemas.microsoft.com/office/drawing/2014/main" id="{DEA43914-CFCD-4A15-A3DC-6D3338BCB15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22516408"/>
          <a:ext cx="734290" cy="734290"/>
        </a:xfrm>
        <a:prstGeom prst="rect">
          <a:avLst/>
        </a:prstGeom>
      </xdr:spPr>
    </xdr:pic>
    <xdr:clientData/>
  </xdr:oneCellAnchor>
  <xdr:oneCellAnchor>
    <xdr:from>
      <xdr:col>13</xdr:col>
      <xdr:colOff>443346</xdr:colOff>
      <xdr:row>32</xdr:row>
      <xdr:rowOff>692728</xdr:rowOff>
    </xdr:from>
    <xdr:ext cx="734290" cy="734290"/>
    <xdr:pic>
      <xdr:nvPicPr>
        <xdr:cNvPr id="24" name="Graphique 23" descr="Écran avec un remplissage uni">
          <a:hlinkClick xmlns:r="http://schemas.openxmlformats.org/officeDocument/2006/relationships" r:id="rId34"/>
          <a:extLst>
            <a:ext uri="{FF2B5EF4-FFF2-40B4-BE49-F238E27FC236}">
              <a16:creationId xmlns:a16="http://schemas.microsoft.com/office/drawing/2014/main" id="{A2EA241E-DF97-44DD-B849-A93AB16C7AA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24550948"/>
          <a:ext cx="734290" cy="734290"/>
        </a:xfrm>
        <a:prstGeom prst="rect">
          <a:avLst/>
        </a:prstGeom>
      </xdr:spPr>
    </xdr:pic>
    <xdr:clientData/>
  </xdr:oneCellAnchor>
  <xdr:oneCellAnchor>
    <xdr:from>
      <xdr:col>13</xdr:col>
      <xdr:colOff>443346</xdr:colOff>
      <xdr:row>33</xdr:row>
      <xdr:rowOff>692728</xdr:rowOff>
    </xdr:from>
    <xdr:ext cx="734290" cy="734290"/>
    <xdr:pic>
      <xdr:nvPicPr>
        <xdr:cNvPr id="25" name="Graphique 24" descr="Écran avec un remplissage uni">
          <a:hlinkClick xmlns:r="http://schemas.openxmlformats.org/officeDocument/2006/relationships" r:id="rId35"/>
          <a:extLst>
            <a:ext uri="{FF2B5EF4-FFF2-40B4-BE49-F238E27FC236}">
              <a16:creationId xmlns:a16="http://schemas.microsoft.com/office/drawing/2014/main" id="{690368BF-38B8-42B1-8AFA-660557819D2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26585488"/>
          <a:ext cx="734290" cy="734290"/>
        </a:xfrm>
        <a:prstGeom prst="rect">
          <a:avLst/>
        </a:prstGeom>
      </xdr:spPr>
    </xdr:pic>
    <xdr:clientData/>
  </xdr:oneCellAnchor>
  <xdr:oneCellAnchor>
    <xdr:from>
      <xdr:col>13</xdr:col>
      <xdr:colOff>443346</xdr:colOff>
      <xdr:row>34</xdr:row>
      <xdr:rowOff>692728</xdr:rowOff>
    </xdr:from>
    <xdr:ext cx="734290" cy="734290"/>
    <xdr:pic>
      <xdr:nvPicPr>
        <xdr:cNvPr id="26" name="Graphique 25" descr="Écran avec un remplissage uni">
          <a:hlinkClick xmlns:r="http://schemas.openxmlformats.org/officeDocument/2006/relationships" r:id="rId36"/>
          <a:extLst>
            <a:ext uri="{FF2B5EF4-FFF2-40B4-BE49-F238E27FC236}">
              <a16:creationId xmlns:a16="http://schemas.microsoft.com/office/drawing/2014/main" id="{C0D55514-15D5-40C3-B1DB-5FF243C42CA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28620028"/>
          <a:ext cx="734290" cy="734290"/>
        </a:xfrm>
        <a:prstGeom prst="rect">
          <a:avLst/>
        </a:prstGeom>
      </xdr:spPr>
    </xdr:pic>
    <xdr:clientData/>
  </xdr:oneCellAnchor>
  <xdr:oneCellAnchor>
    <xdr:from>
      <xdr:col>13</xdr:col>
      <xdr:colOff>443346</xdr:colOff>
      <xdr:row>35</xdr:row>
      <xdr:rowOff>692728</xdr:rowOff>
    </xdr:from>
    <xdr:ext cx="734290" cy="734290"/>
    <xdr:pic>
      <xdr:nvPicPr>
        <xdr:cNvPr id="27" name="Graphique 26" descr="Écran avec un remplissage uni">
          <a:hlinkClick xmlns:r="http://schemas.openxmlformats.org/officeDocument/2006/relationships" r:id="rId37"/>
          <a:extLst>
            <a:ext uri="{FF2B5EF4-FFF2-40B4-BE49-F238E27FC236}">
              <a16:creationId xmlns:a16="http://schemas.microsoft.com/office/drawing/2014/main" id="{31550984-B0AC-4D9A-AE71-1B8317FED01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30654568"/>
          <a:ext cx="734290" cy="734290"/>
        </a:xfrm>
        <a:prstGeom prst="rect">
          <a:avLst/>
        </a:prstGeom>
      </xdr:spPr>
    </xdr:pic>
    <xdr:clientData/>
  </xdr:oneCellAnchor>
  <xdr:oneCellAnchor>
    <xdr:from>
      <xdr:col>13</xdr:col>
      <xdr:colOff>443346</xdr:colOff>
      <xdr:row>36</xdr:row>
      <xdr:rowOff>692728</xdr:rowOff>
    </xdr:from>
    <xdr:ext cx="734290" cy="734290"/>
    <xdr:pic>
      <xdr:nvPicPr>
        <xdr:cNvPr id="28" name="Graphique 27" descr="Écran avec un remplissage uni">
          <a:hlinkClick xmlns:r="http://schemas.openxmlformats.org/officeDocument/2006/relationships" r:id="rId38"/>
          <a:extLst>
            <a:ext uri="{FF2B5EF4-FFF2-40B4-BE49-F238E27FC236}">
              <a16:creationId xmlns:a16="http://schemas.microsoft.com/office/drawing/2014/main" id="{EB0035BC-B1E6-4F0F-90B7-D4068FA81561}"/>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32689108"/>
          <a:ext cx="734290" cy="734290"/>
        </a:xfrm>
        <a:prstGeom prst="rect">
          <a:avLst/>
        </a:prstGeom>
      </xdr:spPr>
    </xdr:pic>
    <xdr:clientData/>
  </xdr:oneCellAnchor>
  <xdr:oneCellAnchor>
    <xdr:from>
      <xdr:col>13</xdr:col>
      <xdr:colOff>443346</xdr:colOff>
      <xdr:row>37</xdr:row>
      <xdr:rowOff>692728</xdr:rowOff>
    </xdr:from>
    <xdr:ext cx="734290" cy="734290"/>
    <xdr:pic>
      <xdr:nvPicPr>
        <xdr:cNvPr id="29" name="Graphique 28" descr="Écran avec un remplissage uni">
          <a:hlinkClick xmlns:r="http://schemas.openxmlformats.org/officeDocument/2006/relationships" r:id="rId39"/>
          <a:extLst>
            <a:ext uri="{FF2B5EF4-FFF2-40B4-BE49-F238E27FC236}">
              <a16:creationId xmlns:a16="http://schemas.microsoft.com/office/drawing/2014/main" id="{D9E5108F-2417-4845-B7DB-94C4F38D5A7C}"/>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34723648"/>
          <a:ext cx="734290" cy="734290"/>
        </a:xfrm>
        <a:prstGeom prst="rect">
          <a:avLst/>
        </a:prstGeom>
      </xdr:spPr>
    </xdr:pic>
    <xdr:clientData/>
  </xdr:oneCellAnchor>
  <xdr:oneCellAnchor>
    <xdr:from>
      <xdr:col>13</xdr:col>
      <xdr:colOff>443346</xdr:colOff>
      <xdr:row>39</xdr:row>
      <xdr:rowOff>692728</xdr:rowOff>
    </xdr:from>
    <xdr:ext cx="734290" cy="734290"/>
    <xdr:pic>
      <xdr:nvPicPr>
        <xdr:cNvPr id="30" name="Graphique 29" descr="Écran avec un remplissage uni">
          <a:hlinkClick xmlns:r="http://schemas.openxmlformats.org/officeDocument/2006/relationships" r:id="rId40"/>
          <a:extLst>
            <a:ext uri="{FF2B5EF4-FFF2-40B4-BE49-F238E27FC236}">
              <a16:creationId xmlns:a16="http://schemas.microsoft.com/office/drawing/2014/main" id="{B42BD525-188A-42B8-9771-6CEB7E75D9D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38792728"/>
          <a:ext cx="734290" cy="734290"/>
        </a:xfrm>
        <a:prstGeom prst="rect">
          <a:avLst/>
        </a:prstGeom>
      </xdr:spPr>
    </xdr:pic>
    <xdr:clientData/>
  </xdr:oneCellAnchor>
  <xdr:oneCellAnchor>
    <xdr:from>
      <xdr:col>13</xdr:col>
      <xdr:colOff>443346</xdr:colOff>
      <xdr:row>40</xdr:row>
      <xdr:rowOff>692728</xdr:rowOff>
    </xdr:from>
    <xdr:ext cx="734290" cy="734290"/>
    <xdr:pic>
      <xdr:nvPicPr>
        <xdr:cNvPr id="31" name="Graphique 30" descr="Écran avec un remplissage uni">
          <a:hlinkClick xmlns:r="http://schemas.openxmlformats.org/officeDocument/2006/relationships" r:id="rId41"/>
          <a:extLst>
            <a:ext uri="{FF2B5EF4-FFF2-40B4-BE49-F238E27FC236}">
              <a16:creationId xmlns:a16="http://schemas.microsoft.com/office/drawing/2014/main" id="{0C5C26DC-3F70-47FA-878F-FB15741E30C1}"/>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40827268"/>
          <a:ext cx="734290" cy="734290"/>
        </a:xfrm>
        <a:prstGeom prst="rect">
          <a:avLst/>
        </a:prstGeom>
      </xdr:spPr>
    </xdr:pic>
    <xdr:clientData/>
  </xdr:oneCellAnchor>
  <xdr:oneCellAnchor>
    <xdr:from>
      <xdr:col>13</xdr:col>
      <xdr:colOff>443346</xdr:colOff>
      <xdr:row>41</xdr:row>
      <xdr:rowOff>692728</xdr:rowOff>
    </xdr:from>
    <xdr:ext cx="734290" cy="734290"/>
    <xdr:pic>
      <xdr:nvPicPr>
        <xdr:cNvPr id="32" name="Graphique 31" descr="Écran avec un remplissage uni">
          <a:hlinkClick xmlns:r="http://schemas.openxmlformats.org/officeDocument/2006/relationships" r:id="rId42"/>
          <a:extLst>
            <a:ext uri="{FF2B5EF4-FFF2-40B4-BE49-F238E27FC236}">
              <a16:creationId xmlns:a16="http://schemas.microsoft.com/office/drawing/2014/main" id="{396B882F-8A4F-448A-BC88-B9B627DABA7A}"/>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42861808"/>
          <a:ext cx="734290" cy="734290"/>
        </a:xfrm>
        <a:prstGeom prst="rect">
          <a:avLst/>
        </a:prstGeom>
      </xdr:spPr>
    </xdr:pic>
    <xdr:clientData/>
  </xdr:oneCellAnchor>
  <xdr:oneCellAnchor>
    <xdr:from>
      <xdr:col>13</xdr:col>
      <xdr:colOff>443346</xdr:colOff>
      <xdr:row>42</xdr:row>
      <xdr:rowOff>692728</xdr:rowOff>
    </xdr:from>
    <xdr:ext cx="734290" cy="734290"/>
    <xdr:pic>
      <xdr:nvPicPr>
        <xdr:cNvPr id="33" name="Graphique 32" descr="Écran avec un remplissage uni">
          <a:hlinkClick xmlns:r="http://schemas.openxmlformats.org/officeDocument/2006/relationships" r:id="rId43"/>
          <a:extLst>
            <a:ext uri="{FF2B5EF4-FFF2-40B4-BE49-F238E27FC236}">
              <a16:creationId xmlns:a16="http://schemas.microsoft.com/office/drawing/2014/main" id="{1532001A-9138-4A74-A724-2E194AB6C48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44896348"/>
          <a:ext cx="734290" cy="734290"/>
        </a:xfrm>
        <a:prstGeom prst="rect">
          <a:avLst/>
        </a:prstGeom>
      </xdr:spPr>
    </xdr:pic>
    <xdr:clientData/>
  </xdr:oneCellAnchor>
  <xdr:oneCellAnchor>
    <xdr:from>
      <xdr:col>13</xdr:col>
      <xdr:colOff>443346</xdr:colOff>
      <xdr:row>43</xdr:row>
      <xdr:rowOff>692728</xdr:rowOff>
    </xdr:from>
    <xdr:ext cx="734290" cy="734290"/>
    <xdr:pic>
      <xdr:nvPicPr>
        <xdr:cNvPr id="34" name="Graphique 33" descr="Écran avec un remplissage uni">
          <a:hlinkClick xmlns:r="http://schemas.openxmlformats.org/officeDocument/2006/relationships" r:id="rId44"/>
          <a:extLst>
            <a:ext uri="{FF2B5EF4-FFF2-40B4-BE49-F238E27FC236}">
              <a16:creationId xmlns:a16="http://schemas.microsoft.com/office/drawing/2014/main" id="{94BEA497-2645-4479-A8D0-5F2CDA76251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46930888"/>
          <a:ext cx="734290" cy="734290"/>
        </a:xfrm>
        <a:prstGeom prst="rect">
          <a:avLst/>
        </a:prstGeom>
      </xdr:spPr>
    </xdr:pic>
    <xdr:clientData/>
  </xdr:oneCellAnchor>
  <xdr:oneCellAnchor>
    <xdr:from>
      <xdr:col>13</xdr:col>
      <xdr:colOff>443346</xdr:colOff>
      <xdr:row>44</xdr:row>
      <xdr:rowOff>692728</xdr:rowOff>
    </xdr:from>
    <xdr:ext cx="734290" cy="734290"/>
    <xdr:pic>
      <xdr:nvPicPr>
        <xdr:cNvPr id="35" name="Graphique 34" descr="Écran avec un remplissage uni">
          <a:hlinkClick xmlns:r="http://schemas.openxmlformats.org/officeDocument/2006/relationships" r:id="rId45"/>
          <a:extLst>
            <a:ext uri="{FF2B5EF4-FFF2-40B4-BE49-F238E27FC236}">
              <a16:creationId xmlns:a16="http://schemas.microsoft.com/office/drawing/2014/main" id="{72946F9D-99EB-4E56-97FC-B28B5C9435D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48965428"/>
          <a:ext cx="734290" cy="734290"/>
        </a:xfrm>
        <a:prstGeom prst="rect">
          <a:avLst/>
        </a:prstGeom>
      </xdr:spPr>
    </xdr:pic>
    <xdr:clientData/>
  </xdr:oneCellAnchor>
  <xdr:oneCellAnchor>
    <xdr:from>
      <xdr:col>13</xdr:col>
      <xdr:colOff>443346</xdr:colOff>
      <xdr:row>45</xdr:row>
      <xdr:rowOff>692728</xdr:rowOff>
    </xdr:from>
    <xdr:ext cx="734290" cy="734290"/>
    <xdr:pic>
      <xdr:nvPicPr>
        <xdr:cNvPr id="36" name="Graphique 35" descr="Écran avec un remplissage uni">
          <a:hlinkClick xmlns:r="http://schemas.openxmlformats.org/officeDocument/2006/relationships" r:id="rId46"/>
          <a:extLst>
            <a:ext uri="{FF2B5EF4-FFF2-40B4-BE49-F238E27FC236}">
              <a16:creationId xmlns:a16="http://schemas.microsoft.com/office/drawing/2014/main" id="{C7E0FAD3-73D0-45CB-9AFB-A106E528F32D}"/>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50999968"/>
          <a:ext cx="734290" cy="734290"/>
        </a:xfrm>
        <a:prstGeom prst="rect">
          <a:avLst/>
        </a:prstGeom>
      </xdr:spPr>
    </xdr:pic>
    <xdr:clientData/>
  </xdr:oneCellAnchor>
  <xdr:oneCellAnchor>
    <xdr:from>
      <xdr:col>13</xdr:col>
      <xdr:colOff>443346</xdr:colOff>
      <xdr:row>46</xdr:row>
      <xdr:rowOff>692728</xdr:rowOff>
    </xdr:from>
    <xdr:ext cx="734290" cy="734290"/>
    <xdr:pic>
      <xdr:nvPicPr>
        <xdr:cNvPr id="37" name="Graphique 36" descr="Écran avec un remplissage uni">
          <a:hlinkClick xmlns:r="http://schemas.openxmlformats.org/officeDocument/2006/relationships" r:id="rId47"/>
          <a:extLst>
            <a:ext uri="{FF2B5EF4-FFF2-40B4-BE49-F238E27FC236}">
              <a16:creationId xmlns:a16="http://schemas.microsoft.com/office/drawing/2014/main" id="{2F89C96A-4472-49CE-8F72-2ED48D529BE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53034508"/>
          <a:ext cx="734290" cy="734290"/>
        </a:xfrm>
        <a:prstGeom prst="rect">
          <a:avLst/>
        </a:prstGeom>
      </xdr:spPr>
    </xdr:pic>
    <xdr:clientData/>
  </xdr:oneCellAnchor>
  <xdr:oneCellAnchor>
    <xdr:from>
      <xdr:col>13</xdr:col>
      <xdr:colOff>443346</xdr:colOff>
      <xdr:row>47</xdr:row>
      <xdr:rowOff>692728</xdr:rowOff>
    </xdr:from>
    <xdr:ext cx="734290" cy="734290"/>
    <xdr:pic>
      <xdr:nvPicPr>
        <xdr:cNvPr id="38" name="Graphique 37" descr="Écran avec un remplissage uni">
          <a:hlinkClick xmlns:r="http://schemas.openxmlformats.org/officeDocument/2006/relationships" r:id="rId48"/>
          <a:extLst>
            <a:ext uri="{FF2B5EF4-FFF2-40B4-BE49-F238E27FC236}">
              <a16:creationId xmlns:a16="http://schemas.microsoft.com/office/drawing/2014/main" id="{BC0AFF2C-0A19-42B3-A2CE-BBA9B60CC81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55069048"/>
          <a:ext cx="734290" cy="734290"/>
        </a:xfrm>
        <a:prstGeom prst="rect">
          <a:avLst/>
        </a:prstGeom>
      </xdr:spPr>
    </xdr:pic>
    <xdr:clientData/>
  </xdr:oneCellAnchor>
  <xdr:oneCellAnchor>
    <xdr:from>
      <xdr:col>13</xdr:col>
      <xdr:colOff>443346</xdr:colOff>
      <xdr:row>48</xdr:row>
      <xdr:rowOff>692728</xdr:rowOff>
    </xdr:from>
    <xdr:ext cx="734290" cy="734290"/>
    <xdr:pic>
      <xdr:nvPicPr>
        <xdr:cNvPr id="39" name="Graphique 38" descr="Écran avec un remplissage uni">
          <a:hlinkClick xmlns:r="http://schemas.openxmlformats.org/officeDocument/2006/relationships" r:id="rId49"/>
          <a:extLst>
            <a:ext uri="{FF2B5EF4-FFF2-40B4-BE49-F238E27FC236}">
              <a16:creationId xmlns:a16="http://schemas.microsoft.com/office/drawing/2014/main" id="{B2D2E6D1-8949-4494-B53B-26648AAD67F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57103588"/>
          <a:ext cx="734290" cy="734290"/>
        </a:xfrm>
        <a:prstGeom prst="rect">
          <a:avLst/>
        </a:prstGeom>
      </xdr:spPr>
    </xdr:pic>
    <xdr:clientData/>
  </xdr:oneCellAnchor>
  <xdr:oneCellAnchor>
    <xdr:from>
      <xdr:col>13</xdr:col>
      <xdr:colOff>443346</xdr:colOff>
      <xdr:row>49</xdr:row>
      <xdr:rowOff>692728</xdr:rowOff>
    </xdr:from>
    <xdr:ext cx="734290" cy="734290"/>
    <xdr:pic>
      <xdr:nvPicPr>
        <xdr:cNvPr id="40" name="Graphique 39" descr="Écran avec un remplissage uni">
          <a:hlinkClick xmlns:r="http://schemas.openxmlformats.org/officeDocument/2006/relationships" r:id="rId50"/>
          <a:extLst>
            <a:ext uri="{FF2B5EF4-FFF2-40B4-BE49-F238E27FC236}">
              <a16:creationId xmlns:a16="http://schemas.microsoft.com/office/drawing/2014/main" id="{482143C1-C887-4093-B26D-B69C5E7EE95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50946" y="59138128"/>
          <a:ext cx="734290" cy="734290"/>
        </a:xfrm>
        <a:prstGeom prst="rect">
          <a:avLst/>
        </a:prstGeom>
      </xdr:spPr>
    </xdr:pic>
    <xdr:clientData/>
  </xdr:oneCellAnchor>
  <xdr:oneCellAnchor>
    <xdr:from>
      <xdr:col>13</xdr:col>
      <xdr:colOff>406631</xdr:colOff>
      <xdr:row>38</xdr:row>
      <xdr:rowOff>670561</xdr:rowOff>
    </xdr:from>
    <xdr:ext cx="734290" cy="734290"/>
    <xdr:pic>
      <xdr:nvPicPr>
        <xdr:cNvPr id="41" name="Graphique 40" descr="Écran avec un remplissage uni">
          <a:hlinkClick xmlns:r="http://schemas.openxmlformats.org/officeDocument/2006/relationships" r:id="rId51"/>
          <a:extLst>
            <a:ext uri="{FF2B5EF4-FFF2-40B4-BE49-F238E27FC236}">
              <a16:creationId xmlns:a16="http://schemas.microsoft.com/office/drawing/2014/main" id="{8CF69D52-19BF-4DCC-BAB0-4B2F3DE897E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3114231" y="36736021"/>
          <a:ext cx="734290" cy="734290"/>
        </a:xfrm>
        <a:prstGeom prst="rect">
          <a:avLst/>
        </a:prstGeom>
      </xdr:spPr>
    </xdr:pic>
    <xdr:clientData/>
  </xdr:oneCellAnchor>
  <xdr:twoCellAnchor editAs="oneCell">
    <xdr:from>
      <xdr:col>2</xdr:col>
      <xdr:colOff>762000</xdr:colOff>
      <xdr:row>37</xdr:row>
      <xdr:rowOff>1264920</xdr:rowOff>
    </xdr:from>
    <xdr:to>
      <xdr:col>2</xdr:col>
      <xdr:colOff>1484811</xdr:colOff>
      <xdr:row>37</xdr:row>
      <xdr:rowOff>1974805</xdr:rowOff>
    </xdr:to>
    <xdr:pic>
      <xdr:nvPicPr>
        <xdr:cNvPr id="42" name="Graphique 41" descr="Maison avec un remplissage uni">
          <a:extLst>
            <a:ext uri="{FF2B5EF4-FFF2-40B4-BE49-F238E27FC236}">
              <a16:creationId xmlns:a16="http://schemas.microsoft.com/office/drawing/2014/main" id="{F67CA5F4-6AF5-4708-9FEB-3492FF27E5AA}"/>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567940" y="35295840"/>
          <a:ext cx="722811" cy="709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34636</xdr:colOff>
      <xdr:row>14</xdr:row>
      <xdr:rowOff>251111</xdr:rowOff>
    </xdr:from>
    <xdr:to>
      <xdr:col>13</xdr:col>
      <xdr:colOff>722830</xdr:colOff>
      <xdr:row>14</xdr:row>
      <xdr:rowOff>849372</xdr:rowOff>
    </xdr:to>
    <xdr:pic>
      <xdr:nvPicPr>
        <xdr:cNvPr id="2" name="Image 1">
          <a:extLst>
            <a:ext uri="{FF2B5EF4-FFF2-40B4-BE49-F238E27FC236}">
              <a16:creationId xmlns:a16="http://schemas.microsoft.com/office/drawing/2014/main" id="{15C531E7-ECAB-4547-9ED8-5137D176EDE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1249409" y="9741475"/>
          <a:ext cx="688194" cy="598261"/>
        </a:xfrm>
        <a:prstGeom prst="rect">
          <a:avLst/>
        </a:prstGeom>
      </xdr:spPr>
    </xdr:pic>
    <xdr:clientData/>
  </xdr:twoCellAnchor>
  <xdr:twoCellAnchor editAs="oneCell">
    <xdr:from>
      <xdr:col>14</xdr:col>
      <xdr:colOff>38100</xdr:colOff>
      <xdr:row>14</xdr:row>
      <xdr:rowOff>255193</xdr:rowOff>
    </xdr:from>
    <xdr:to>
      <xdr:col>14</xdr:col>
      <xdr:colOff>647038</xdr:colOff>
      <xdr:row>14</xdr:row>
      <xdr:rowOff>870368</xdr:rowOff>
    </xdr:to>
    <xdr:pic>
      <xdr:nvPicPr>
        <xdr:cNvPr id="3" name="Image 2">
          <a:extLst>
            <a:ext uri="{FF2B5EF4-FFF2-40B4-BE49-F238E27FC236}">
              <a16:creationId xmlns:a16="http://schemas.microsoft.com/office/drawing/2014/main" id="{8FA8EFB8-00F6-4939-8981-174B5C58C3E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032191" y="9745557"/>
          <a:ext cx="608938" cy="615175"/>
        </a:xfrm>
        <a:prstGeom prst="rect">
          <a:avLst/>
        </a:prstGeom>
      </xdr:spPr>
    </xdr:pic>
    <xdr:clientData/>
  </xdr:twoCellAnchor>
  <xdr:twoCellAnchor editAs="oneCell">
    <xdr:from>
      <xdr:col>1</xdr:col>
      <xdr:colOff>561600</xdr:colOff>
      <xdr:row>15</xdr:row>
      <xdr:rowOff>204108</xdr:rowOff>
    </xdr:from>
    <xdr:to>
      <xdr:col>1</xdr:col>
      <xdr:colOff>1198414</xdr:colOff>
      <xdr:row>15</xdr:row>
      <xdr:rowOff>863782</xdr:rowOff>
    </xdr:to>
    <xdr:pic>
      <xdr:nvPicPr>
        <xdr:cNvPr id="5" name="Graphique 4" descr="Pile avec un remplissage uni">
          <a:extLst>
            <a:ext uri="{FF2B5EF4-FFF2-40B4-BE49-F238E27FC236}">
              <a16:creationId xmlns:a16="http://schemas.microsoft.com/office/drawing/2014/main" id="{BFD4DC0C-AEBB-4FD0-B88E-D473157C0E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23600" y="10421835"/>
          <a:ext cx="636814" cy="659674"/>
        </a:xfrm>
        <a:prstGeom prst="rect">
          <a:avLst/>
        </a:prstGeom>
      </xdr:spPr>
    </xdr:pic>
    <xdr:clientData/>
  </xdr:twoCellAnchor>
  <xdr:twoCellAnchor editAs="oneCell">
    <xdr:from>
      <xdr:col>1</xdr:col>
      <xdr:colOff>493564</xdr:colOff>
      <xdr:row>16</xdr:row>
      <xdr:rowOff>312963</xdr:rowOff>
    </xdr:from>
    <xdr:to>
      <xdr:col>1</xdr:col>
      <xdr:colOff>1189161</xdr:colOff>
      <xdr:row>17</xdr:row>
      <xdr:rowOff>351063</xdr:rowOff>
    </xdr:to>
    <xdr:pic>
      <xdr:nvPicPr>
        <xdr:cNvPr id="6" name="Graphique 5" descr="Maison avec un remplissage uni">
          <a:extLst>
            <a:ext uri="{FF2B5EF4-FFF2-40B4-BE49-F238E27FC236}">
              <a16:creationId xmlns:a16="http://schemas.microsoft.com/office/drawing/2014/main" id="{81F7F0AC-D0F3-467B-BFE0-0729B77542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55564" y="11535145"/>
          <a:ext cx="695597" cy="730828"/>
        </a:xfrm>
        <a:prstGeom prst="rect">
          <a:avLst/>
        </a:prstGeom>
      </xdr:spPr>
    </xdr:pic>
    <xdr:clientData/>
  </xdr:twoCellAnchor>
  <xdr:twoCellAnchor editAs="oneCell">
    <xdr:from>
      <xdr:col>1</xdr:col>
      <xdr:colOff>421173</xdr:colOff>
      <xdr:row>18</xdr:row>
      <xdr:rowOff>68035</xdr:rowOff>
    </xdr:from>
    <xdr:to>
      <xdr:col>1</xdr:col>
      <xdr:colOff>1160313</xdr:colOff>
      <xdr:row>18</xdr:row>
      <xdr:rowOff>830035</xdr:rowOff>
    </xdr:to>
    <xdr:pic>
      <xdr:nvPicPr>
        <xdr:cNvPr id="7" name="Graphique 6" descr="Voiture électrique avec un remplissage uni">
          <a:extLst>
            <a:ext uri="{FF2B5EF4-FFF2-40B4-BE49-F238E27FC236}">
              <a16:creationId xmlns:a16="http://schemas.microsoft.com/office/drawing/2014/main" id="{084BBE1B-4A8C-4AFE-A20A-680A063B4ED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17413" y="13067755"/>
          <a:ext cx="739140" cy="762000"/>
        </a:xfrm>
        <a:prstGeom prst="rect">
          <a:avLst/>
        </a:prstGeom>
      </xdr:spPr>
    </xdr:pic>
    <xdr:clientData/>
  </xdr:twoCellAnchor>
  <xdr:twoCellAnchor editAs="oneCell">
    <xdr:from>
      <xdr:col>1</xdr:col>
      <xdr:colOff>507171</xdr:colOff>
      <xdr:row>19</xdr:row>
      <xdr:rowOff>98517</xdr:rowOff>
    </xdr:from>
    <xdr:to>
      <xdr:col>1</xdr:col>
      <xdr:colOff>1126568</xdr:colOff>
      <xdr:row>19</xdr:row>
      <xdr:rowOff>668514</xdr:rowOff>
    </xdr:to>
    <xdr:pic>
      <xdr:nvPicPr>
        <xdr:cNvPr id="8" name="Graphique 7" descr="Routeur sans fil avec un remplissage uni">
          <a:extLst>
            <a:ext uri="{FF2B5EF4-FFF2-40B4-BE49-F238E27FC236}">
              <a16:creationId xmlns:a16="http://schemas.microsoft.com/office/drawing/2014/main" id="{DB14FDBB-5D15-4C51-B545-ADC9F7C2B8B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03411" y="13982157"/>
          <a:ext cx="619397" cy="569997"/>
        </a:xfrm>
        <a:prstGeom prst="rect">
          <a:avLst/>
        </a:prstGeom>
      </xdr:spPr>
    </xdr:pic>
    <xdr:clientData/>
  </xdr:twoCellAnchor>
  <xdr:twoCellAnchor editAs="oneCell">
    <xdr:from>
      <xdr:col>1</xdr:col>
      <xdr:colOff>440769</xdr:colOff>
      <xdr:row>21</xdr:row>
      <xdr:rowOff>561702</xdr:rowOff>
    </xdr:from>
    <xdr:to>
      <xdr:col>1</xdr:col>
      <xdr:colOff>1129835</xdr:colOff>
      <xdr:row>22</xdr:row>
      <xdr:rowOff>216625</xdr:rowOff>
    </xdr:to>
    <xdr:pic>
      <xdr:nvPicPr>
        <xdr:cNvPr id="9" name="Graphique 8" descr="Homme médecin avec un remplissage uni">
          <a:extLst>
            <a:ext uri="{FF2B5EF4-FFF2-40B4-BE49-F238E27FC236}">
              <a16:creationId xmlns:a16="http://schemas.microsoft.com/office/drawing/2014/main" id="{7FB8E511-6F6A-4E12-9698-3837802B81F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37009" y="16822782"/>
          <a:ext cx="689066" cy="721723"/>
        </a:xfrm>
        <a:prstGeom prst="rect">
          <a:avLst/>
        </a:prstGeom>
      </xdr:spPr>
    </xdr:pic>
    <xdr:clientData/>
  </xdr:twoCellAnchor>
  <xdr:twoCellAnchor editAs="oneCell">
    <xdr:from>
      <xdr:col>1</xdr:col>
      <xdr:colOff>422263</xdr:colOff>
      <xdr:row>20</xdr:row>
      <xdr:rowOff>234042</xdr:rowOff>
    </xdr:from>
    <xdr:to>
      <xdr:col>1</xdr:col>
      <xdr:colOff>1113507</xdr:colOff>
      <xdr:row>20</xdr:row>
      <xdr:rowOff>949414</xdr:rowOff>
    </xdr:to>
    <xdr:pic>
      <xdr:nvPicPr>
        <xdr:cNvPr id="10" name="Graphique 9" descr="Main ouverte avec une plante avec un remplissage uni">
          <a:extLst>
            <a:ext uri="{FF2B5EF4-FFF2-40B4-BE49-F238E27FC236}">
              <a16:creationId xmlns:a16="http://schemas.microsoft.com/office/drawing/2014/main" id="{3A1E8290-6204-4388-8EB1-5BDD9C6A478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18503" y="14940642"/>
          <a:ext cx="691244" cy="715372"/>
        </a:xfrm>
        <a:prstGeom prst="rect">
          <a:avLst/>
        </a:prstGeom>
      </xdr:spPr>
    </xdr:pic>
    <xdr:clientData/>
  </xdr:twoCellAnchor>
  <xdr:twoCellAnchor>
    <xdr:from>
      <xdr:col>2</xdr:col>
      <xdr:colOff>1903516</xdr:colOff>
      <xdr:row>1</xdr:row>
      <xdr:rowOff>121227</xdr:rowOff>
    </xdr:from>
    <xdr:to>
      <xdr:col>9</xdr:col>
      <xdr:colOff>1262166</xdr:colOff>
      <xdr:row>13</xdr:row>
      <xdr:rowOff>235692</xdr:rowOff>
    </xdr:to>
    <xdr:graphicFrame macro="">
      <xdr:nvGraphicFramePr>
        <xdr:cNvPr id="12" name="Graphique 11">
          <a:extLst>
            <a:ext uri="{FF2B5EF4-FFF2-40B4-BE49-F238E27FC236}">
              <a16:creationId xmlns:a16="http://schemas.microsoft.com/office/drawing/2014/main" id="{C78F23D6-504D-4E5A-BDD6-E45A710C0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588818</xdr:colOff>
      <xdr:row>1</xdr:row>
      <xdr:rowOff>704850</xdr:rowOff>
    </xdr:from>
    <xdr:to>
      <xdr:col>3</xdr:col>
      <xdr:colOff>389165</xdr:colOff>
      <xdr:row>6</xdr:row>
      <xdr:rowOff>367393</xdr:rowOff>
    </xdr:to>
    <xdr:sp macro="" textlink="">
      <xdr:nvSpPr>
        <xdr:cNvPr id="11" name="ZoneTexte 10">
          <a:extLst>
            <a:ext uri="{FF2B5EF4-FFF2-40B4-BE49-F238E27FC236}">
              <a16:creationId xmlns:a16="http://schemas.microsoft.com/office/drawing/2014/main" id="{2F0FD81A-EF21-493F-BA33-D3517D0EE7D4}"/>
            </a:ext>
          </a:extLst>
        </xdr:cNvPr>
        <xdr:cNvSpPr txBox="1"/>
      </xdr:nvSpPr>
      <xdr:spPr>
        <a:xfrm>
          <a:off x="969818" y="3337214"/>
          <a:ext cx="3506438" cy="2364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2</xdr:col>
      <xdr:colOff>1733550</xdr:colOff>
      <xdr:row>0</xdr:row>
      <xdr:rowOff>285750</xdr:rowOff>
    </xdr:from>
    <xdr:ext cx="8444363" cy="1125501"/>
    <xdr:sp macro="" textlink="">
      <xdr:nvSpPr>
        <xdr:cNvPr id="16" name="Rectangle 15">
          <a:extLst>
            <a:ext uri="{FF2B5EF4-FFF2-40B4-BE49-F238E27FC236}">
              <a16:creationId xmlns:a16="http://schemas.microsoft.com/office/drawing/2014/main" id="{BFFA4744-EE5C-411D-8914-C6A3B27BFBD0}"/>
            </a:ext>
          </a:extLst>
        </xdr:cNvPr>
        <xdr:cNvSpPr/>
      </xdr:nvSpPr>
      <xdr:spPr>
        <a:xfrm>
          <a:off x="3524250" y="285750"/>
          <a:ext cx="844436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Summary of allocation</a:t>
          </a:r>
        </a:p>
      </xdr:txBody>
    </xdr:sp>
    <xdr:clientData/>
  </xdr:oneCellAnchor>
  <xdr:oneCellAnchor>
    <xdr:from>
      <xdr:col>2</xdr:col>
      <xdr:colOff>1695450</xdr:colOff>
      <xdr:row>0</xdr:row>
      <xdr:rowOff>1066800</xdr:rowOff>
    </xdr:from>
    <xdr:ext cx="11226799" cy="1125501"/>
    <xdr:sp macro="" textlink="">
      <xdr:nvSpPr>
        <xdr:cNvPr id="17" name="Rectangle 16">
          <a:extLst>
            <a:ext uri="{FF2B5EF4-FFF2-40B4-BE49-F238E27FC236}">
              <a16:creationId xmlns:a16="http://schemas.microsoft.com/office/drawing/2014/main" id="{C444B6E2-13A8-4915-BA16-5FDA8DA91070}"/>
            </a:ext>
          </a:extLst>
        </xdr:cNvPr>
        <xdr:cNvSpPr/>
      </xdr:nvSpPr>
      <xdr:spPr>
        <a:xfrm>
          <a:off x="3486150" y="1066800"/>
          <a:ext cx="11226799"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FF0000"/>
              </a:solidFill>
              <a:effectLst/>
            </a:rPr>
            <a:t>of proceeds for</a:t>
          </a:r>
          <a:r>
            <a:rPr lang="fr-FR" sz="6600" b="1" cap="none" spc="50" baseline="0">
              <a:ln w="9525" cmpd="sng">
                <a:solidFill>
                  <a:srgbClr val="FF0000"/>
                </a:solidFill>
                <a:prstDash val="solid"/>
              </a:ln>
              <a:solidFill>
                <a:srgbClr val="FF0000"/>
              </a:solidFill>
              <a:effectLst/>
            </a:rPr>
            <a:t> </a:t>
          </a:r>
          <a:r>
            <a:rPr lang="fr-FR" sz="6600" b="1" cap="none" spc="50">
              <a:ln w="9525" cmpd="sng">
                <a:solidFill>
                  <a:srgbClr val="FF0000"/>
                </a:solidFill>
                <a:prstDash val="solid"/>
              </a:ln>
              <a:solidFill>
                <a:srgbClr val="FF0000"/>
              </a:solidFill>
              <a:effectLst/>
            </a:rPr>
            <a:t>the 2021 bond</a:t>
          </a:r>
        </a:p>
      </xdr:txBody>
    </xdr:sp>
    <xdr:clientData/>
  </xdr:oneCellAnchor>
  <xdr:twoCellAnchor editAs="oneCell">
    <xdr:from>
      <xdr:col>1</xdr:col>
      <xdr:colOff>359353</xdr:colOff>
      <xdr:row>0</xdr:row>
      <xdr:rowOff>205653</xdr:rowOff>
    </xdr:from>
    <xdr:to>
      <xdr:col>2</xdr:col>
      <xdr:colOff>1313898</xdr:colOff>
      <xdr:row>0</xdr:row>
      <xdr:rowOff>2545653</xdr:rowOff>
    </xdr:to>
    <xdr:pic>
      <xdr:nvPicPr>
        <xdr:cNvPr id="14" name="Image 13">
          <a:extLst>
            <a:ext uri="{FF2B5EF4-FFF2-40B4-BE49-F238E27FC236}">
              <a16:creationId xmlns:a16="http://schemas.microsoft.com/office/drawing/2014/main" id="{9BD37846-6180-80A7-464F-645A225F0C7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40353" y="205653"/>
          <a:ext cx="2335670" cy="2340000"/>
        </a:xfrm>
        <a:prstGeom prst="rect">
          <a:avLst/>
        </a:prstGeom>
      </xdr:spPr>
    </xdr:pic>
    <xdr:clientData/>
  </xdr:twoCellAnchor>
  <xdr:twoCellAnchor editAs="oneCell">
    <xdr:from>
      <xdr:col>13</xdr:col>
      <xdr:colOff>484652</xdr:colOff>
      <xdr:row>30</xdr:row>
      <xdr:rowOff>356507</xdr:rowOff>
    </xdr:from>
    <xdr:to>
      <xdr:col>14</xdr:col>
      <xdr:colOff>375795</xdr:colOff>
      <xdr:row>30</xdr:row>
      <xdr:rowOff>1046058</xdr:rowOff>
    </xdr:to>
    <xdr:pic>
      <xdr:nvPicPr>
        <xdr:cNvPr id="4" name="Graphique 3" descr="Écran avec un remplissage uni">
          <a:hlinkClick xmlns:r="http://schemas.openxmlformats.org/officeDocument/2006/relationships" r:id="rId17"/>
          <a:extLst>
            <a:ext uri="{FF2B5EF4-FFF2-40B4-BE49-F238E27FC236}">
              <a16:creationId xmlns:a16="http://schemas.microsoft.com/office/drawing/2014/main" id="{7B4A2FF2-E73A-4875-9A55-02345721B3C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84732" y="19558907"/>
          <a:ext cx="691243" cy="689551"/>
        </a:xfrm>
        <a:prstGeom prst="rect">
          <a:avLst/>
        </a:prstGeom>
      </xdr:spPr>
    </xdr:pic>
    <xdr:clientData/>
  </xdr:twoCellAnchor>
  <xdr:oneCellAnchor>
    <xdr:from>
      <xdr:col>13</xdr:col>
      <xdr:colOff>490498</xdr:colOff>
      <xdr:row>31</xdr:row>
      <xdr:rowOff>468563</xdr:rowOff>
    </xdr:from>
    <xdr:ext cx="696685" cy="692563"/>
    <xdr:pic>
      <xdr:nvPicPr>
        <xdr:cNvPr id="13" name="Graphique 12" descr="Écran avec un remplissage uni">
          <a:hlinkClick xmlns:r="http://schemas.openxmlformats.org/officeDocument/2006/relationships" r:id="rId20"/>
          <a:extLst>
            <a:ext uri="{FF2B5EF4-FFF2-40B4-BE49-F238E27FC236}">
              <a16:creationId xmlns:a16="http://schemas.microsoft.com/office/drawing/2014/main" id="{36CB7201-BA22-4909-A181-8785C3B2CCB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90578" y="21324503"/>
          <a:ext cx="696685" cy="692563"/>
        </a:xfrm>
        <a:prstGeom prst="rect">
          <a:avLst/>
        </a:prstGeom>
      </xdr:spPr>
    </xdr:pic>
    <xdr:clientData/>
  </xdr:oneCellAnchor>
  <xdr:oneCellAnchor>
    <xdr:from>
      <xdr:col>13</xdr:col>
      <xdr:colOff>468086</xdr:colOff>
      <xdr:row>33</xdr:row>
      <xdr:rowOff>737507</xdr:rowOff>
    </xdr:from>
    <xdr:ext cx="696685" cy="692563"/>
    <xdr:pic>
      <xdr:nvPicPr>
        <xdr:cNvPr id="15" name="Graphique 14" descr="Écran avec un remplissage uni">
          <a:hlinkClick xmlns:r="http://schemas.openxmlformats.org/officeDocument/2006/relationships" r:id="rId21"/>
          <a:extLst>
            <a:ext uri="{FF2B5EF4-FFF2-40B4-BE49-F238E27FC236}">
              <a16:creationId xmlns:a16="http://schemas.microsoft.com/office/drawing/2014/main" id="{F2AE70EB-5655-484C-A559-7A525DCAAAC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4900527"/>
          <a:ext cx="696685" cy="692563"/>
        </a:xfrm>
        <a:prstGeom prst="rect">
          <a:avLst/>
        </a:prstGeom>
      </xdr:spPr>
    </xdr:pic>
    <xdr:clientData/>
  </xdr:oneCellAnchor>
  <xdr:oneCellAnchor>
    <xdr:from>
      <xdr:col>13</xdr:col>
      <xdr:colOff>468086</xdr:colOff>
      <xdr:row>34</xdr:row>
      <xdr:rowOff>535799</xdr:rowOff>
    </xdr:from>
    <xdr:ext cx="696685" cy="692563"/>
    <xdr:pic>
      <xdr:nvPicPr>
        <xdr:cNvPr id="18" name="Graphique 17" descr="Écran avec un remplissage uni">
          <a:extLst>
            <a:ext uri="{FF2B5EF4-FFF2-40B4-BE49-F238E27FC236}">
              <a16:creationId xmlns:a16="http://schemas.microsoft.com/office/drawing/2014/main" id="{C12ACE2C-AE1F-481B-8EDC-39402DE8FD5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6352359"/>
          <a:ext cx="696685" cy="692563"/>
        </a:xfrm>
        <a:prstGeom prst="rect">
          <a:avLst/>
        </a:prstGeom>
      </xdr:spPr>
    </xdr:pic>
    <xdr:clientData/>
  </xdr:oneCellAnchor>
  <xdr:oneCellAnchor>
    <xdr:from>
      <xdr:col>13</xdr:col>
      <xdr:colOff>468086</xdr:colOff>
      <xdr:row>35</xdr:row>
      <xdr:rowOff>737507</xdr:rowOff>
    </xdr:from>
    <xdr:ext cx="696685" cy="692563"/>
    <xdr:pic>
      <xdr:nvPicPr>
        <xdr:cNvPr id="19" name="Graphique 18" descr="Écran avec un remplissage uni">
          <a:hlinkClick xmlns:r="http://schemas.openxmlformats.org/officeDocument/2006/relationships" r:id="rId22"/>
          <a:extLst>
            <a:ext uri="{FF2B5EF4-FFF2-40B4-BE49-F238E27FC236}">
              <a16:creationId xmlns:a16="http://schemas.microsoft.com/office/drawing/2014/main" id="{D28E9707-63B9-4DC1-B225-47ACBD7B257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8207607"/>
          <a:ext cx="696685" cy="692563"/>
        </a:xfrm>
        <a:prstGeom prst="rect">
          <a:avLst/>
        </a:prstGeom>
      </xdr:spPr>
    </xdr:pic>
    <xdr:clientData/>
  </xdr:oneCellAnchor>
  <xdr:oneCellAnchor>
    <xdr:from>
      <xdr:col>13</xdr:col>
      <xdr:colOff>468086</xdr:colOff>
      <xdr:row>36</xdr:row>
      <xdr:rowOff>737507</xdr:rowOff>
    </xdr:from>
    <xdr:ext cx="696685" cy="692563"/>
    <xdr:pic>
      <xdr:nvPicPr>
        <xdr:cNvPr id="20" name="Graphique 19" descr="Écran avec un remplissage uni">
          <a:extLst>
            <a:ext uri="{FF2B5EF4-FFF2-40B4-BE49-F238E27FC236}">
              <a16:creationId xmlns:a16="http://schemas.microsoft.com/office/drawing/2014/main" id="{19DD938C-B46A-4CA3-ABE7-00677DA599F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9861147"/>
          <a:ext cx="696685" cy="692563"/>
        </a:xfrm>
        <a:prstGeom prst="rect">
          <a:avLst/>
        </a:prstGeom>
      </xdr:spPr>
    </xdr:pic>
    <xdr:clientData/>
  </xdr:oneCellAnchor>
  <xdr:oneCellAnchor>
    <xdr:from>
      <xdr:col>13</xdr:col>
      <xdr:colOff>468086</xdr:colOff>
      <xdr:row>38</xdr:row>
      <xdr:rowOff>737507</xdr:rowOff>
    </xdr:from>
    <xdr:ext cx="696685" cy="692563"/>
    <xdr:pic>
      <xdr:nvPicPr>
        <xdr:cNvPr id="21" name="Graphique 20" descr="Écran avec un remplissage uni">
          <a:hlinkClick xmlns:r="http://schemas.openxmlformats.org/officeDocument/2006/relationships" r:id="rId23"/>
          <a:extLst>
            <a:ext uri="{FF2B5EF4-FFF2-40B4-BE49-F238E27FC236}">
              <a16:creationId xmlns:a16="http://schemas.microsoft.com/office/drawing/2014/main" id="{F7587378-01C1-46B3-9B7A-3BCA4E5591E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3168227"/>
          <a:ext cx="696685" cy="692563"/>
        </a:xfrm>
        <a:prstGeom prst="rect">
          <a:avLst/>
        </a:prstGeom>
      </xdr:spPr>
    </xdr:pic>
    <xdr:clientData/>
  </xdr:oneCellAnchor>
  <xdr:oneCellAnchor>
    <xdr:from>
      <xdr:col>13</xdr:col>
      <xdr:colOff>468086</xdr:colOff>
      <xdr:row>40</xdr:row>
      <xdr:rowOff>737507</xdr:rowOff>
    </xdr:from>
    <xdr:ext cx="696685" cy="692563"/>
    <xdr:pic>
      <xdr:nvPicPr>
        <xdr:cNvPr id="22" name="Graphique 21" descr="Écran avec un remplissage uni">
          <a:hlinkClick xmlns:r="http://schemas.openxmlformats.org/officeDocument/2006/relationships" r:id="rId24"/>
          <a:extLst>
            <a:ext uri="{FF2B5EF4-FFF2-40B4-BE49-F238E27FC236}">
              <a16:creationId xmlns:a16="http://schemas.microsoft.com/office/drawing/2014/main" id="{E4FC923E-5B8F-4027-9240-F0E4630AAD2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6475307"/>
          <a:ext cx="696685" cy="692563"/>
        </a:xfrm>
        <a:prstGeom prst="rect">
          <a:avLst/>
        </a:prstGeom>
      </xdr:spPr>
    </xdr:pic>
    <xdr:clientData/>
  </xdr:oneCellAnchor>
  <xdr:oneCellAnchor>
    <xdr:from>
      <xdr:col>13</xdr:col>
      <xdr:colOff>468086</xdr:colOff>
      <xdr:row>41</xdr:row>
      <xdr:rowOff>737507</xdr:rowOff>
    </xdr:from>
    <xdr:ext cx="696685" cy="692563"/>
    <xdr:pic>
      <xdr:nvPicPr>
        <xdr:cNvPr id="23" name="Graphique 22" descr="Écran avec un remplissage uni">
          <a:extLst>
            <a:ext uri="{FF2B5EF4-FFF2-40B4-BE49-F238E27FC236}">
              <a16:creationId xmlns:a16="http://schemas.microsoft.com/office/drawing/2014/main" id="{9395E530-D0EA-4DCD-9E71-679804502B0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8509847"/>
          <a:ext cx="696685" cy="692563"/>
        </a:xfrm>
        <a:prstGeom prst="rect">
          <a:avLst/>
        </a:prstGeom>
      </xdr:spPr>
    </xdr:pic>
    <xdr:clientData/>
  </xdr:oneCellAnchor>
  <xdr:oneCellAnchor>
    <xdr:from>
      <xdr:col>13</xdr:col>
      <xdr:colOff>468086</xdr:colOff>
      <xdr:row>42</xdr:row>
      <xdr:rowOff>266855</xdr:rowOff>
    </xdr:from>
    <xdr:ext cx="696685" cy="692563"/>
    <xdr:pic>
      <xdr:nvPicPr>
        <xdr:cNvPr id="24" name="Graphique 23" descr="Écran avec un remplissage uni">
          <a:hlinkClick xmlns:r="http://schemas.openxmlformats.org/officeDocument/2006/relationships" r:id="rId25"/>
          <a:extLst>
            <a:ext uri="{FF2B5EF4-FFF2-40B4-BE49-F238E27FC236}">
              <a16:creationId xmlns:a16="http://schemas.microsoft.com/office/drawing/2014/main" id="{81671DCB-DC82-4657-8009-8AE1FCBA7ED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0073735"/>
          <a:ext cx="696685" cy="692563"/>
        </a:xfrm>
        <a:prstGeom prst="rect">
          <a:avLst/>
        </a:prstGeom>
      </xdr:spPr>
    </xdr:pic>
    <xdr:clientData/>
  </xdr:oneCellAnchor>
  <xdr:oneCellAnchor>
    <xdr:from>
      <xdr:col>13</xdr:col>
      <xdr:colOff>468086</xdr:colOff>
      <xdr:row>43</xdr:row>
      <xdr:rowOff>737507</xdr:rowOff>
    </xdr:from>
    <xdr:ext cx="696685" cy="692563"/>
    <xdr:pic>
      <xdr:nvPicPr>
        <xdr:cNvPr id="25" name="Graphique 24" descr="Écran avec un remplissage uni">
          <a:extLst>
            <a:ext uri="{FF2B5EF4-FFF2-40B4-BE49-F238E27FC236}">
              <a16:creationId xmlns:a16="http://schemas.microsoft.com/office/drawing/2014/main" id="{27619127-4C15-4A2F-BCCF-CE49E5F9D1A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1847407"/>
          <a:ext cx="696685" cy="692563"/>
        </a:xfrm>
        <a:prstGeom prst="rect">
          <a:avLst/>
        </a:prstGeom>
      </xdr:spPr>
    </xdr:pic>
    <xdr:clientData/>
  </xdr:oneCellAnchor>
  <xdr:oneCellAnchor>
    <xdr:from>
      <xdr:col>13</xdr:col>
      <xdr:colOff>468086</xdr:colOff>
      <xdr:row>44</xdr:row>
      <xdr:rowOff>737507</xdr:rowOff>
    </xdr:from>
    <xdr:ext cx="696685" cy="692563"/>
    <xdr:pic>
      <xdr:nvPicPr>
        <xdr:cNvPr id="26" name="Graphique 25" descr="Écran avec un remplissage uni">
          <a:extLst>
            <a:ext uri="{FF2B5EF4-FFF2-40B4-BE49-F238E27FC236}">
              <a16:creationId xmlns:a16="http://schemas.microsoft.com/office/drawing/2014/main" id="{E73434E6-5A9A-498F-9BA5-DE64F6D318C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3881947"/>
          <a:ext cx="696685" cy="692563"/>
        </a:xfrm>
        <a:prstGeom prst="rect">
          <a:avLst/>
        </a:prstGeom>
      </xdr:spPr>
    </xdr:pic>
    <xdr:clientData/>
  </xdr:oneCellAnchor>
  <xdr:oneCellAnchor>
    <xdr:from>
      <xdr:col>13</xdr:col>
      <xdr:colOff>468086</xdr:colOff>
      <xdr:row>45</xdr:row>
      <xdr:rowOff>737507</xdr:rowOff>
    </xdr:from>
    <xdr:ext cx="696685" cy="692563"/>
    <xdr:pic>
      <xdr:nvPicPr>
        <xdr:cNvPr id="27" name="Graphique 26" descr="Écran avec un remplissage uni">
          <a:hlinkClick xmlns:r="http://schemas.openxmlformats.org/officeDocument/2006/relationships" r:id="rId26"/>
          <a:extLst>
            <a:ext uri="{FF2B5EF4-FFF2-40B4-BE49-F238E27FC236}">
              <a16:creationId xmlns:a16="http://schemas.microsoft.com/office/drawing/2014/main" id="{4DF1E4F4-2B4D-4174-8BE9-8FB34D0321D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5680267"/>
          <a:ext cx="696685" cy="692563"/>
        </a:xfrm>
        <a:prstGeom prst="rect">
          <a:avLst/>
        </a:prstGeom>
      </xdr:spPr>
    </xdr:pic>
    <xdr:clientData/>
  </xdr:oneCellAnchor>
  <xdr:oneCellAnchor>
    <xdr:from>
      <xdr:col>13</xdr:col>
      <xdr:colOff>468086</xdr:colOff>
      <xdr:row>47</xdr:row>
      <xdr:rowOff>737507</xdr:rowOff>
    </xdr:from>
    <xdr:ext cx="696685" cy="692563"/>
    <xdr:pic>
      <xdr:nvPicPr>
        <xdr:cNvPr id="28" name="Graphique 27" descr="Écran avec un remplissage uni">
          <a:hlinkClick xmlns:r="http://schemas.openxmlformats.org/officeDocument/2006/relationships" r:id="rId27"/>
          <a:extLst>
            <a:ext uri="{FF2B5EF4-FFF2-40B4-BE49-F238E27FC236}">
              <a16:creationId xmlns:a16="http://schemas.microsoft.com/office/drawing/2014/main" id="{54C880E8-8898-4597-94EF-9090126F0C2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9055927"/>
          <a:ext cx="696685" cy="692563"/>
        </a:xfrm>
        <a:prstGeom prst="rect">
          <a:avLst/>
        </a:prstGeom>
      </xdr:spPr>
    </xdr:pic>
    <xdr:clientData/>
  </xdr:oneCellAnchor>
  <xdr:oneCellAnchor>
    <xdr:from>
      <xdr:col>13</xdr:col>
      <xdr:colOff>468086</xdr:colOff>
      <xdr:row>48</xdr:row>
      <xdr:rowOff>538720</xdr:rowOff>
    </xdr:from>
    <xdr:ext cx="696685" cy="692563"/>
    <xdr:pic>
      <xdr:nvPicPr>
        <xdr:cNvPr id="29" name="Graphique 28" descr="Écran avec un remplissage uni">
          <a:hlinkClick xmlns:r="http://schemas.openxmlformats.org/officeDocument/2006/relationships" r:id="rId27"/>
          <a:extLst>
            <a:ext uri="{FF2B5EF4-FFF2-40B4-BE49-F238E27FC236}">
              <a16:creationId xmlns:a16="http://schemas.microsoft.com/office/drawing/2014/main" id="{8E56FD7A-B4A8-40EF-A009-69870C0DEFB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0891680"/>
          <a:ext cx="696685" cy="692563"/>
        </a:xfrm>
        <a:prstGeom prst="rect">
          <a:avLst/>
        </a:prstGeom>
      </xdr:spPr>
    </xdr:pic>
    <xdr:clientData/>
  </xdr:oneCellAnchor>
  <xdr:oneCellAnchor>
    <xdr:from>
      <xdr:col>13</xdr:col>
      <xdr:colOff>468086</xdr:colOff>
      <xdr:row>49</xdr:row>
      <xdr:rowOff>447618</xdr:rowOff>
    </xdr:from>
    <xdr:ext cx="696685" cy="692563"/>
    <xdr:pic>
      <xdr:nvPicPr>
        <xdr:cNvPr id="30" name="Graphique 29" descr="Écran avec un remplissage uni">
          <a:hlinkClick xmlns:r="http://schemas.openxmlformats.org/officeDocument/2006/relationships" r:id="rId28"/>
          <a:extLst>
            <a:ext uri="{FF2B5EF4-FFF2-40B4-BE49-F238E27FC236}">
              <a16:creationId xmlns:a16="http://schemas.microsoft.com/office/drawing/2014/main" id="{5438CE20-98AB-40CC-80C4-EF606D72863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2530318"/>
          <a:ext cx="696685" cy="692563"/>
        </a:xfrm>
        <a:prstGeom prst="rect">
          <a:avLst/>
        </a:prstGeom>
      </xdr:spPr>
    </xdr:pic>
    <xdr:clientData/>
  </xdr:oneCellAnchor>
  <xdr:oneCellAnchor>
    <xdr:from>
      <xdr:col>13</xdr:col>
      <xdr:colOff>468086</xdr:colOff>
      <xdr:row>51</xdr:row>
      <xdr:rowOff>492581</xdr:rowOff>
    </xdr:from>
    <xdr:ext cx="696685" cy="692563"/>
    <xdr:pic>
      <xdr:nvPicPr>
        <xdr:cNvPr id="31" name="Graphique 30" descr="Écran avec un remplissage uni">
          <a:hlinkClick xmlns:r="http://schemas.openxmlformats.org/officeDocument/2006/relationships" r:id="rId29"/>
          <a:extLst>
            <a:ext uri="{FF2B5EF4-FFF2-40B4-BE49-F238E27FC236}">
              <a16:creationId xmlns:a16="http://schemas.microsoft.com/office/drawing/2014/main" id="{F960CFB1-7E1D-48F4-B358-CDB499F8BAC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5905221"/>
          <a:ext cx="696685" cy="692563"/>
        </a:xfrm>
        <a:prstGeom prst="rect">
          <a:avLst/>
        </a:prstGeom>
      </xdr:spPr>
    </xdr:pic>
    <xdr:clientData/>
  </xdr:oneCellAnchor>
  <xdr:oneCellAnchor>
    <xdr:from>
      <xdr:col>13</xdr:col>
      <xdr:colOff>468086</xdr:colOff>
      <xdr:row>52</xdr:row>
      <xdr:rowOff>737507</xdr:rowOff>
    </xdr:from>
    <xdr:ext cx="696685" cy="692563"/>
    <xdr:pic>
      <xdr:nvPicPr>
        <xdr:cNvPr id="32" name="Graphique 31" descr="Écran avec un remplissage uni">
          <a:extLst>
            <a:ext uri="{FF2B5EF4-FFF2-40B4-BE49-F238E27FC236}">
              <a16:creationId xmlns:a16="http://schemas.microsoft.com/office/drawing/2014/main" id="{664CD10F-2A40-492D-9660-8496645CF04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7803687"/>
          <a:ext cx="696685" cy="692563"/>
        </a:xfrm>
        <a:prstGeom prst="rect">
          <a:avLst/>
        </a:prstGeom>
      </xdr:spPr>
    </xdr:pic>
    <xdr:clientData/>
  </xdr:oneCellAnchor>
  <xdr:oneCellAnchor>
    <xdr:from>
      <xdr:col>13</xdr:col>
      <xdr:colOff>468086</xdr:colOff>
      <xdr:row>53</xdr:row>
      <xdr:rowOff>737507</xdr:rowOff>
    </xdr:from>
    <xdr:ext cx="696685" cy="692563"/>
    <xdr:pic>
      <xdr:nvPicPr>
        <xdr:cNvPr id="33" name="Graphique 32" descr="Écran avec un remplissage uni">
          <a:hlinkClick xmlns:r="http://schemas.openxmlformats.org/officeDocument/2006/relationships" r:id="rId30"/>
          <a:extLst>
            <a:ext uri="{FF2B5EF4-FFF2-40B4-BE49-F238E27FC236}">
              <a16:creationId xmlns:a16="http://schemas.microsoft.com/office/drawing/2014/main" id="{10F2F7E0-60D0-4068-9D91-AFBCE4B8955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9457227"/>
          <a:ext cx="696685" cy="692563"/>
        </a:xfrm>
        <a:prstGeom prst="rect">
          <a:avLst/>
        </a:prstGeom>
      </xdr:spPr>
    </xdr:pic>
    <xdr:clientData/>
  </xdr:oneCellAnchor>
  <xdr:oneCellAnchor>
    <xdr:from>
      <xdr:col>13</xdr:col>
      <xdr:colOff>468086</xdr:colOff>
      <xdr:row>54</xdr:row>
      <xdr:rowOff>737507</xdr:rowOff>
    </xdr:from>
    <xdr:ext cx="696685" cy="692563"/>
    <xdr:pic>
      <xdr:nvPicPr>
        <xdr:cNvPr id="34" name="Graphique 33" descr="Écran avec un remplissage uni">
          <a:extLst>
            <a:ext uri="{FF2B5EF4-FFF2-40B4-BE49-F238E27FC236}">
              <a16:creationId xmlns:a16="http://schemas.microsoft.com/office/drawing/2014/main" id="{8B2B7CFC-E19B-4F02-B6D3-CEFAC70B9D4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1110767"/>
          <a:ext cx="696685" cy="692563"/>
        </a:xfrm>
        <a:prstGeom prst="rect">
          <a:avLst/>
        </a:prstGeom>
      </xdr:spPr>
    </xdr:pic>
    <xdr:clientData/>
  </xdr:oneCellAnchor>
  <xdr:oneCellAnchor>
    <xdr:from>
      <xdr:col>13</xdr:col>
      <xdr:colOff>468086</xdr:colOff>
      <xdr:row>55</xdr:row>
      <xdr:rowOff>513387</xdr:rowOff>
    </xdr:from>
    <xdr:ext cx="696685" cy="692563"/>
    <xdr:pic>
      <xdr:nvPicPr>
        <xdr:cNvPr id="35" name="Graphique 34" descr="Écran avec un remplissage uni">
          <a:hlinkClick xmlns:r="http://schemas.openxmlformats.org/officeDocument/2006/relationships" r:id="rId31"/>
          <a:extLst>
            <a:ext uri="{FF2B5EF4-FFF2-40B4-BE49-F238E27FC236}">
              <a16:creationId xmlns:a16="http://schemas.microsoft.com/office/drawing/2014/main" id="{9AFBC6E8-5BB4-4C87-A0D2-764C115B5C3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2540187"/>
          <a:ext cx="696685" cy="692563"/>
        </a:xfrm>
        <a:prstGeom prst="rect">
          <a:avLst/>
        </a:prstGeom>
      </xdr:spPr>
    </xdr:pic>
    <xdr:clientData/>
  </xdr:oneCellAnchor>
  <xdr:oneCellAnchor>
    <xdr:from>
      <xdr:col>13</xdr:col>
      <xdr:colOff>468086</xdr:colOff>
      <xdr:row>56</xdr:row>
      <xdr:rowOff>737507</xdr:rowOff>
    </xdr:from>
    <xdr:ext cx="696685" cy="692563"/>
    <xdr:pic>
      <xdr:nvPicPr>
        <xdr:cNvPr id="36" name="Graphique 35" descr="Écran avec un remplissage uni">
          <a:extLst>
            <a:ext uri="{FF2B5EF4-FFF2-40B4-BE49-F238E27FC236}">
              <a16:creationId xmlns:a16="http://schemas.microsoft.com/office/drawing/2014/main" id="{EF0B9DB4-417F-4897-B701-BFA4476D79A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4417847"/>
          <a:ext cx="696685" cy="692563"/>
        </a:xfrm>
        <a:prstGeom prst="rect">
          <a:avLst/>
        </a:prstGeom>
      </xdr:spPr>
    </xdr:pic>
    <xdr:clientData/>
  </xdr:oneCellAnchor>
  <xdr:oneCellAnchor>
    <xdr:from>
      <xdr:col>13</xdr:col>
      <xdr:colOff>468086</xdr:colOff>
      <xdr:row>57</xdr:row>
      <xdr:rowOff>477736</xdr:rowOff>
    </xdr:from>
    <xdr:ext cx="696685" cy="692563"/>
    <xdr:pic>
      <xdr:nvPicPr>
        <xdr:cNvPr id="37" name="Graphique 36" descr="Écran avec un remplissage uni">
          <a:hlinkClick xmlns:r="http://schemas.openxmlformats.org/officeDocument/2006/relationships" r:id="rId32"/>
          <a:extLst>
            <a:ext uri="{FF2B5EF4-FFF2-40B4-BE49-F238E27FC236}">
              <a16:creationId xmlns:a16="http://schemas.microsoft.com/office/drawing/2014/main" id="{9174DD94-7CFA-4A57-8682-CA27C25790B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5811616"/>
          <a:ext cx="696685" cy="692563"/>
        </a:xfrm>
        <a:prstGeom prst="rect">
          <a:avLst/>
        </a:prstGeom>
      </xdr:spPr>
    </xdr:pic>
    <xdr:clientData/>
  </xdr:oneCellAnchor>
  <xdr:oneCellAnchor>
    <xdr:from>
      <xdr:col>13</xdr:col>
      <xdr:colOff>468086</xdr:colOff>
      <xdr:row>59</xdr:row>
      <xdr:rowOff>564327</xdr:rowOff>
    </xdr:from>
    <xdr:ext cx="696685" cy="692563"/>
    <xdr:pic>
      <xdr:nvPicPr>
        <xdr:cNvPr id="38" name="Graphique 37" descr="Écran avec un remplissage uni">
          <a:hlinkClick xmlns:r="http://schemas.openxmlformats.org/officeDocument/2006/relationships" r:id="rId33"/>
          <a:extLst>
            <a:ext uri="{FF2B5EF4-FFF2-40B4-BE49-F238E27FC236}">
              <a16:creationId xmlns:a16="http://schemas.microsoft.com/office/drawing/2014/main" id="{E695320F-C2F1-47BD-B769-1A5C62C3005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9205287"/>
          <a:ext cx="696685" cy="692563"/>
        </a:xfrm>
        <a:prstGeom prst="rect">
          <a:avLst/>
        </a:prstGeom>
      </xdr:spPr>
    </xdr:pic>
    <xdr:clientData/>
  </xdr:oneCellAnchor>
  <xdr:oneCellAnchor>
    <xdr:from>
      <xdr:col>13</xdr:col>
      <xdr:colOff>468086</xdr:colOff>
      <xdr:row>32</xdr:row>
      <xdr:rowOff>311683</xdr:rowOff>
    </xdr:from>
    <xdr:ext cx="696685" cy="692563"/>
    <xdr:pic>
      <xdr:nvPicPr>
        <xdr:cNvPr id="39" name="Graphique 38" descr="Écran avec un remplissage uni">
          <a:hlinkClick xmlns:r="http://schemas.openxmlformats.org/officeDocument/2006/relationships" r:id="rId34"/>
          <a:extLst>
            <a:ext uri="{FF2B5EF4-FFF2-40B4-BE49-F238E27FC236}">
              <a16:creationId xmlns:a16="http://schemas.microsoft.com/office/drawing/2014/main" id="{43E3F22B-6BCF-493A-8AB4-0512F43A33C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2821163"/>
          <a:ext cx="696685" cy="692563"/>
        </a:xfrm>
        <a:prstGeom prst="rect">
          <a:avLst/>
        </a:prstGeom>
      </xdr:spPr>
    </xdr:pic>
    <xdr:clientData/>
  </xdr:oneCellAnchor>
  <xdr:oneCellAnchor>
    <xdr:from>
      <xdr:col>13</xdr:col>
      <xdr:colOff>468086</xdr:colOff>
      <xdr:row>36</xdr:row>
      <xdr:rowOff>737507</xdr:rowOff>
    </xdr:from>
    <xdr:ext cx="696685" cy="692563"/>
    <xdr:pic>
      <xdr:nvPicPr>
        <xdr:cNvPr id="40" name="Graphique 39" descr="Écran avec un remplissage uni">
          <a:extLst>
            <a:ext uri="{FF2B5EF4-FFF2-40B4-BE49-F238E27FC236}">
              <a16:creationId xmlns:a16="http://schemas.microsoft.com/office/drawing/2014/main" id="{D1062E39-EF9E-4F25-A14D-EEC2765D0D6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9861147"/>
          <a:ext cx="696685" cy="692563"/>
        </a:xfrm>
        <a:prstGeom prst="rect">
          <a:avLst/>
        </a:prstGeom>
      </xdr:spPr>
    </xdr:pic>
    <xdr:clientData/>
  </xdr:oneCellAnchor>
  <xdr:oneCellAnchor>
    <xdr:from>
      <xdr:col>13</xdr:col>
      <xdr:colOff>468086</xdr:colOff>
      <xdr:row>36</xdr:row>
      <xdr:rowOff>737507</xdr:rowOff>
    </xdr:from>
    <xdr:ext cx="696685" cy="692563"/>
    <xdr:pic>
      <xdr:nvPicPr>
        <xdr:cNvPr id="41" name="Graphique 40" descr="Écran avec un remplissage uni">
          <a:hlinkClick xmlns:r="http://schemas.openxmlformats.org/officeDocument/2006/relationships" r:id="rId35"/>
          <a:extLst>
            <a:ext uri="{FF2B5EF4-FFF2-40B4-BE49-F238E27FC236}">
              <a16:creationId xmlns:a16="http://schemas.microsoft.com/office/drawing/2014/main" id="{2A592890-9B19-426F-B8F4-FC9222282C0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29861147"/>
          <a:ext cx="696685" cy="692563"/>
        </a:xfrm>
        <a:prstGeom prst="rect">
          <a:avLst/>
        </a:prstGeom>
      </xdr:spPr>
    </xdr:pic>
    <xdr:clientData/>
  </xdr:oneCellAnchor>
  <xdr:oneCellAnchor>
    <xdr:from>
      <xdr:col>13</xdr:col>
      <xdr:colOff>468086</xdr:colOff>
      <xdr:row>41</xdr:row>
      <xdr:rowOff>737507</xdr:rowOff>
    </xdr:from>
    <xdr:ext cx="696685" cy="692563"/>
    <xdr:pic>
      <xdr:nvPicPr>
        <xdr:cNvPr id="42" name="Graphique 41" descr="Écran avec un remplissage uni">
          <a:extLst>
            <a:ext uri="{FF2B5EF4-FFF2-40B4-BE49-F238E27FC236}">
              <a16:creationId xmlns:a16="http://schemas.microsoft.com/office/drawing/2014/main" id="{FE5B19AA-F42B-4C87-BFE4-3C33E3C7942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8509847"/>
          <a:ext cx="696685" cy="692563"/>
        </a:xfrm>
        <a:prstGeom prst="rect">
          <a:avLst/>
        </a:prstGeom>
      </xdr:spPr>
    </xdr:pic>
    <xdr:clientData/>
  </xdr:oneCellAnchor>
  <xdr:oneCellAnchor>
    <xdr:from>
      <xdr:col>13</xdr:col>
      <xdr:colOff>468086</xdr:colOff>
      <xdr:row>41</xdr:row>
      <xdr:rowOff>737507</xdr:rowOff>
    </xdr:from>
    <xdr:ext cx="696685" cy="692563"/>
    <xdr:pic>
      <xdr:nvPicPr>
        <xdr:cNvPr id="43" name="Graphique 42" descr="Écran avec un remplissage uni">
          <a:hlinkClick xmlns:r="http://schemas.openxmlformats.org/officeDocument/2006/relationships" r:id="rId36"/>
          <a:extLst>
            <a:ext uri="{FF2B5EF4-FFF2-40B4-BE49-F238E27FC236}">
              <a16:creationId xmlns:a16="http://schemas.microsoft.com/office/drawing/2014/main" id="{1A624AA7-B18D-4C35-9BA3-8DAB9EBADE0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8509847"/>
          <a:ext cx="696685" cy="692563"/>
        </a:xfrm>
        <a:prstGeom prst="rect">
          <a:avLst/>
        </a:prstGeom>
      </xdr:spPr>
    </xdr:pic>
    <xdr:clientData/>
  </xdr:oneCellAnchor>
  <xdr:oneCellAnchor>
    <xdr:from>
      <xdr:col>13</xdr:col>
      <xdr:colOff>468086</xdr:colOff>
      <xdr:row>44</xdr:row>
      <xdr:rowOff>737507</xdr:rowOff>
    </xdr:from>
    <xdr:ext cx="696685" cy="692563"/>
    <xdr:pic>
      <xdr:nvPicPr>
        <xdr:cNvPr id="44" name="Graphique 43" descr="Écran avec un remplissage uni">
          <a:extLst>
            <a:ext uri="{FF2B5EF4-FFF2-40B4-BE49-F238E27FC236}">
              <a16:creationId xmlns:a16="http://schemas.microsoft.com/office/drawing/2014/main" id="{900EB41A-3C6B-426D-823B-5E8D58325EC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3881947"/>
          <a:ext cx="696685" cy="692563"/>
        </a:xfrm>
        <a:prstGeom prst="rect">
          <a:avLst/>
        </a:prstGeom>
      </xdr:spPr>
    </xdr:pic>
    <xdr:clientData/>
  </xdr:oneCellAnchor>
  <xdr:oneCellAnchor>
    <xdr:from>
      <xdr:col>13</xdr:col>
      <xdr:colOff>468086</xdr:colOff>
      <xdr:row>44</xdr:row>
      <xdr:rowOff>737507</xdr:rowOff>
    </xdr:from>
    <xdr:ext cx="696685" cy="692563"/>
    <xdr:pic>
      <xdr:nvPicPr>
        <xdr:cNvPr id="45" name="Graphique 44" descr="Écran avec un remplissage uni">
          <a:hlinkClick xmlns:r="http://schemas.openxmlformats.org/officeDocument/2006/relationships" r:id="rId37"/>
          <a:extLst>
            <a:ext uri="{FF2B5EF4-FFF2-40B4-BE49-F238E27FC236}">
              <a16:creationId xmlns:a16="http://schemas.microsoft.com/office/drawing/2014/main" id="{C789947C-2BB4-4817-B66D-323DDD2EB88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3881947"/>
          <a:ext cx="696685" cy="692563"/>
        </a:xfrm>
        <a:prstGeom prst="rect">
          <a:avLst/>
        </a:prstGeom>
      </xdr:spPr>
    </xdr:pic>
    <xdr:clientData/>
  </xdr:oneCellAnchor>
  <xdr:oneCellAnchor>
    <xdr:from>
      <xdr:col>13</xdr:col>
      <xdr:colOff>468086</xdr:colOff>
      <xdr:row>43</xdr:row>
      <xdr:rowOff>737507</xdr:rowOff>
    </xdr:from>
    <xdr:ext cx="696685" cy="692563"/>
    <xdr:pic>
      <xdr:nvPicPr>
        <xdr:cNvPr id="46" name="Graphique 45" descr="Écran avec un remplissage uni">
          <a:extLst>
            <a:ext uri="{FF2B5EF4-FFF2-40B4-BE49-F238E27FC236}">
              <a16:creationId xmlns:a16="http://schemas.microsoft.com/office/drawing/2014/main" id="{141AD9D4-F5BE-4E65-A3A2-16EBA12CE10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1847407"/>
          <a:ext cx="696685" cy="692563"/>
        </a:xfrm>
        <a:prstGeom prst="rect">
          <a:avLst/>
        </a:prstGeom>
      </xdr:spPr>
    </xdr:pic>
    <xdr:clientData/>
  </xdr:oneCellAnchor>
  <xdr:oneCellAnchor>
    <xdr:from>
      <xdr:col>13</xdr:col>
      <xdr:colOff>468086</xdr:colOff>
      <xdr:row>43</xdr:row>
      <xdr:rowOff>737507</xdr:rowOff>
    </xdr:from>
    <xdr:ext cx="696685" cy="692563"/>
    <xdr:pic>
      <xdr:nvPicPr>
        <xdr:cNvPr id="47" name="Graphique 46" descr="Écran avec un remplissage uni">
          <a:extLst>
            <a:ext uri="{FF2B5EF4-FFF2-40B4-BE49-F238E27FC236}">
              <a16:creationId xmlns:a16="http://schemas.microsoft.com/office/drawing/2014/main" id="{FEF9601B-1A31-43A4-B6BF-708082D89B4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1847407"/>
          <a:ext cx="696685" cy="692563"/>
        </a:xfrm>
        <a:prstGeom prst="rect">
          <a:avLst/>
        </a:prstGeom>
      </xdr:spPr>
    </xdr:pic>
    <xdr:clientData/>
  </xdr:oneCellAnchor>
  <xdr:oneCellAnchor>
    <xdr:from>
      <xdr:col>13</xdr:col>
      <xdr:colOff>468086</xdr:colOff>
      <xdr:row>46</xdr:row>
      <xdr:rowOff>489027</xdr:rowOff>
    </xdr:from>
    <xdr:ext cx="696685" cy="692563"/>
    <xdr:pic>
      <xdr:nvPicPr>
        <xdr:cNvPr id="48" name="Graphique 47" descr="Écran avec un remplissage uni">
          <a:hlinkClick xmlns:r="http://schemas.openxmlformats.org/officeDocument/2006/relationships" r:id="rId38"/>
          <a:extLst>
            <a:ext uri="{FF2B5EF4-FFF2-40B4-BE49-F238E27FC236}">
              <a16:creationId xmlns:a16="http://schemas.microsoft.com/office/drawing/2014/main" id="{77F0C1B6-A51A-4FDB-AC06-88576B0513B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47146287"/>
          <a:ext cx="696685" cy="692563"/>
        </a:xfrm>
        <a:prstGeom prst="rect">
          <a:avLst/>
        </a:prstGeom>
      </xdr:spPr>
    </xdr:pic>
    <xdr:clientData/>
  </xdr:oneCellAnchor>
  <xdr:oneCellAnchor>
    <xdr:from>
      <xdr:col>13</xdr:col>
      <xdr:colOff>468086</xdr:colOff>
      <xdr:row>50</xdr:row>
      <xdr:rowOff>519795</xdr:rowOff>
    </xdr:from>
    <xdr:ext cx="696685" cy="692563"/>
    <xdr:pic>
      <xdr:nvPicPr>
        <xdr:cNvPr id="49" name="Graphique 48" descr="Écran avec un remplissage uni">
          <a:hlinkClick xmlns:r="http://schemas.openxmlformats.org/officeDocument/2006/relationships" r:id="rId39"/>
          <a:extLst>
            <a:ext uri="{FF2B5EF4-FFF2-40B4-BE49-F238E27FC236}">
              <a16:creationId xmlns:a16="http://schemas.microsoft.com/office/drawing/2014/main" id="{7222CCEA-9399-40B6-BCCF-137BC80433F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4278895"/>
          <a:ext cx="696685" cy="692563"/>
        </a:xfrm>
        <a:prstGeom prst="rect">
          <a:avLst/>
        </a:prstGeom>
      </xdr:spPr>
    </xdr:pic>
    <xdr:clientData/>
  </xdr:oneCellAnchor>
  <xdr:oneCellAnchor>
    <xdr:from>
      <xdr:col>13</xdr:col>
      <xdr:colOff>468086</xdr:colOff>
      <xdr:row>56</xdr:row>
      <xdr:rowOff>737507</xdr:rowOff>
    </xdr:from>
    <xdr:ext cx="696685" cy="692563"/>
    <xdr:pic>
      <xdr:nvPicPr>
        <xdr:cNvPr id="50" name="Graphique 49" descr="Écran avec un remplissage uni">
          <a:extLst>
            <a:ext uri="{FF2B5EF4-FFF2-40B4-BE49-F238E27FC236}">
              <a16:creationId xmlns:a16="http://schemas.microsoft.com/office/drawing/2014/main" id="{52E6FDE9-E255-440C-9B67-FB28484FADD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4417847"/>
          <a:ext cx="696685" cy="692563"/>
        </a:xfrm>
        <a:prstGeom prst="rect">
          <a:avLst/>
        </a:prstGeom>
      </xdr:spPr>
    </xdr:pic>
    <xdr:clientData/>
  </xdr:oneCellAnchor>
  <xdr:oneCellAnchor>
    <xdr:from>
      <xdr:col>13</xdr:col>
      <xdr:colOff>468086</xdr:colOff>
      <xdr:row>56</xdr:row>
      <xdr:rowOff>737507</xdr:rowOff>
    </xdr:from>
    <xdr:ext cx="696685" cy="692563"/>
    <xdr:pic>
      <xdr:nvPicPr>
        <xdr:cNvPr id="51" name="Graphique 50" descr="Écran avec un remplissage uni">
          <a:hlinkClick xmlns:r="http://schemas.openxmlformats.org/officeDocument/2006/relationships" r:id="rId40"/>
          <a:extLst>
            <a:ext uri="{FF2B5EF4-FFF2-40B4-BE49-F238E27FC236}">
              <a16:creationId xmlns:a16="http://schemas.microsoft.com/office/drawing/2014/main" id="{293DCC0B-5441-4AFD-934F-84434C785D5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4417847"/>
          <a:ext cx="696685" cy="692563"/>
        </a:xfrm>
        <a:prstGeom prst="rect">
          <a:avLst/>
        </a:prstGeom>
      </xdr:spPr>
    </xdr:pic>
    <xdr:clientData/>
  </xdr:oneCellAnchor>
  <xdr:oneCellAnchor>
    <xdr:from>
      <xdr:col>13</xdr:col>
      <xdr:colOff>468086</xdr:colOff>
      <xdr:row>54</xdr:row>
      <xdr:rowOff>737507</xdr:rowOff>
    </xdr:from>
    <xdr:ext cx="696685" cy="692563"/>
    <xdr:pic>
      <xdr:nvPicPr>
        <xdr:cNvPr id="52" name="Graphique 51" descr="Écran avec un remplissage uni">
          <a:extLst>
            <a:ext uri="{FF2B5EF4-FFF2-40B4-BE49-F238E27FC236}">
              <a16:creationId xmlns:a16="http://schemas.microsoft.com/office/drawing/2014/main" id="{7181298E-CAA1-4671-BCB3-0987E04C34F4}"/>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1110767"/>
          <a:ext cx="696685" cy="692563"/>
        </a:xfrm>
        <a:prstGeom prst="rect">
          <a:avLst/>
        </a:prstGeom>
      </xdr:spPr>
    </xdr:pic>
    <xdr:clientData/>
  </xdr:oneCellAnchor>
  <xdr:oneCellAnchor>
    <xdr:from>
      <xdr:col>13</xdr:col>
      <xdr:colOff>468086</xdr:colOff>
      <xdr:row>54</xdr:row>
      <xdr:rowOff>737507</xdr:rowOff>
    </xdr:from>
    <xdr:ext cx="696685" cy="692563"/>
    <xdr:pic>
      <xdr:nvPicPr>
        <xdr:cNvPr id="53" name="Graphique 52" descr="Écran avec un remplissage uni">
          <a:hlinkClick xmlns:r="http://schemas.openxmlformats.org/officeDocument/2006/relationships" r:id="rId41"/>
          <a:extLst>
            <a:ext uri="{FF2B5EF4-FFF2-40B4-BE49-F238E27FC236}">
              <a16:creationId xmlns:a16="http://schemas.microsoft.com/office/drawing/2014/main" id="{56C403B2-2BE0-4F5D-9086-D188838E518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1110767"/>
          <a:ext cx="696685" cy="692563"/>
        </a:xfrm>
        <a:prstGeom prst="rect">
          <a:avLst/>
        </a:prstGeom>
      </xdr:spPr>
    </xdr:pic>
    <xdr:clientData/>
  </xdr:oneCellAnchor>
  <xdr:oneCellAnchor>
    <xdr:from>
      <xdr:col>13</xdr:col>
      <xdr:colOff>468086</xdr:colOff>
      <xdr:row>52</xdr:row>
      <xdr:rowOff>737507</xdr:rowOff>
    </xdr:from>
    <xdr:ext cx="696685" cy="692563"/>
    <xdr:pic>
      <xdr:nvPicPr>
        <xdr:cNvPr id="54" name="Graphique 53" descr="Écran avec un remplissage uni">
          <a:extLst>
            <a:ext uri="{FF2B5EF4-FFF2-40B4-BE49-F238E27FC236}">
              <a16:creationId xmlns:a16="http://schemas.microsoft.com/office/drawing/2014/main" id="{2A580CE4-6824-4551-99D0-E5946A452D0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7803687"/>
          <a:ext cx="696685" cy="692563"/>
        </a:xfrm>
        <a:prstGeom prst="rect">
          <a:avLst/>
        </a:prstGeom>
      </xdr:spPr>
    </xdr:pic>
    <xdr:clientData/>
  </xdr:oneCellAnchor>
  <xdr:oneCellAnchor>
    <xdr:from>
      <xdr:col>13</xdr:col>
      <xdr:colOff>468086</xdr:colOff>
      <xdr:row>52</xdr:row>
      <xdr:rowOff>737507</xdr:rowOff>
    </xdr:from>
    <xdr:ext cx="696685" cy="692563"/>
    <xdr:pic>
      <xdr:nvPicPr>
        <xdr:cNvPr id="55" name="Graphique 54" descr="Écran avec un remplissage uni">
          <a:hlinkClick xmlns:r="http://schemas.openxmlformats.org/officeDocument/2006/relationships" r:id="rId42"/>
          <a:extLst>
            <a:ext uri="{FF2B5EF4-FFF2-40B4-BE49-F238E27FC236}">
              <a16:creationId xmlns:a16="http://schemas.microsoft.com/office/drawing/2014/main" id="{1D2F2561-954D-405E-84A2-478E9D06AC3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57803687"/>
          <a:ext cx="696685" cy="692563"/>
        </a:xfrm>
        <a:prstGeom prst="rect">
          <a:avLst/>
        </a:prstGeom>
      </xdr:spPr>
    </xdr:pic>
    <xdr:clientData/>
  </xdr:oneCellAnchor>
  <xdr:oneCellAnchor>
    <xdr:from>
      <xdr:col>13</xdr:col>
      <xdr:colOff>468086</xdr:colOff>
      <xdr:row>58</xdr:row>
      <xdr:rowOff>249249</xdr:rowOff>
    </xdr:from>
    <xdr:ext cx="696685" cy="692563"/>
    <xdr:pic>
      <xdr:nvPicPr>
        <xdr:cNvPr id="56" name="Graphique 55" descr="Écran avec un remplissage uni">
          <a:hlinkClick xmlns:r="http://schemas.openxmlformats.org/officeDocument/2006/relationships" r:id="rId43"/>
          <a:extLst>
            <a:ext uri="{FF2B5EF4-FFF2-40B4-BE49-F238E27FC236}">
              <a16:creationId xmlns:a16="http://schemas.microsoft.com/office/drawing/2014/main" id="{89B24E86-DE95-4367-B8EE-9C4D2473797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67236669"/>
          <a:ext cx="696685" cy="692563"/>
        </a:xfrm>
        <a:prstGeom prst="rect">
          <a:avLst/>
        </a:prstGeom>
      </xdr:spPr>
    </xdr:pic>
    <xdr:clientData/>
  </xdr:oneCellAnchor>
  <xdr:oneCellAnchor>
    <xdr:from>
      <xdr:col>13</xdr:col>
      <xdr:colOff>468086</xdr:colOff>
      <xdr:row>60</xdr:row>
      <xdr:rowOff>512373</xdr:rowOff>
    </xdr:from>
    <xdr:ext cx="696685" cy="692563"/>
    <xdr:pic>
      <xdr:nvPicPr>
        <xdr:cNvPr id="57" name="Graphique 56" descr="Écran avec un remplissage uni">
          <a:hlinkClick xmlns:r="http://schemas.openxmlformats.org/officeDocument/2006/relationships" r:id="rId44"/>
          <a:extLst>
            <a:ext uri="{FF2B5EF4-FFF2-40B4-BE49-F238E27FC236}">
              <a16:creationId xmlns:a16="http://schemas.microsoft.com/office/drawing/2014/main" id="{C48456AB-322E-4FD2-B8C0-ECED066A885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70806873"/>
          <a:ext cx="696685" cy="692563"/>
        </a:xfrm>
        <a:prstGeom prst="rect">
          <a:avLst/>
        </a:prstGeom>
      </xdr:spPr>
    </xdr:pic>
    <xdr:clientData/>
  </xdr:oneCellAnchor>
  <xdr:oneCellAnchor>
    <xdr:from>
      <xdr:col>13</xdr:col>
      <xdr:colOff>468086</xdr:colOff>
      <xdr:row>39</xdr:row>
      <xdr:rowOff>490975</xdr:rowOff>
    </xdr:from>
    <xdr:ext cx="696685" cy="692563"/>
    <xdr:pic>
      <xdr:nvPicPr>
        <xdr:cNvPr id="58" name="Graphique 57" descr="Écran avec un remplissage uni">
          <a:hlinkClick xmlns:r="http://schemas.openxmlformats.org/officeDocument/2006/relationships" r:id="rId45"/>
          <a:extLst>
            <a:ext uri="{FF2B5EF4-FFF2-40B4-BE49-F238E27FC236}">
              <a16:creationId xmlns:a16="http://schemas.microsoft.com/office/drawing/2014/main" id="{8CEA4B31-116A-4E48-A1EF-1995D452AD0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4575235"/>
          <a:ext cx="696685" cy="692563"/>
        </a:xfrm>
        <a:prstGeom prst="rect">
          <a:avLst/>
        </a:prstGeom>
      </xdr:spPr>
    </xdr:pic>
    <xdr:clientData/>
  </xdr:oneCellAnchor>
  <xdr:twoCellAnchor editAs="oneCell">
    <xdr:from>
      <xdr:col>2</xdr:col>
      <xdr:colOff>834736</xdr:colOff>
      <xdr:row>35</xdr:row>
      <xdr:rowOff>1714499</xdr:rowOff>
    </xdr:from>
    <xdr:to>
      <xdr:col>2</xdr:col>
      <xdr:colOff>1498764</xdr:colOff>
      <xdr:row>36</xdr:row>
      <xdr:rowOff>667490</xdr:rowOff>
    </xdr:to>
    <xdr:pic>
      <xdr:nvPicPr>
        <xdr:cNvPr id="59" name="Graphique 58" descr="Pile avec un remplissage uni">
          <a:extLst>
            <a:ext uri="{FF2B5EF4-FFF2-40B4-BE49-F238E27FC236}">
              <a16:creationId xmlns:a16="http://schemas.microsoft.com/office/drawing/2014/main" id="{2E802D83-A461-4542-8EFF-696FD55C5BBE}"/>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 uri="{96DAC541-7B7A-43D3-8B79-37D633B846F1}">
              <asvg:svgBlip xmlns:asvg="http://schemas.microsoft.com/office/drawing/2016/SVG/main" r:embed="rId47"/>
            </a:ext>
          </a:extLst>
        </a:blip>
        <a:stretch>
          <a:fillRect/>
        </a:stretch>
      </xdr:blipFill>
      <xdr:spPr>
        <a:xfrm>
          <a:off x="2640676" y="29123639"/>
          <a:ext cx="664028" cy="667491"/>
        </a:xfrm>
        <a:prstGeom prst="rect">
          <a:avLst/>
        </a:prstGeom>
      </xdr:spPr>
    </xdr:pic>
    <xdr:clientData/>
  </xdr:twoCellAnchor>
  <xdr:twoCellAnchor editAs="oneCell">
    <xdr:from>
      <xdr:col>2</xdr:col>
      <xdr:colOff>777240</xdr:colOff>
      <xdr:row>43</xdr:row>
      <xdr:rowOff>365760</xdr:rowOff>
    </xdr:from>
    <xdr:to>
      <xdr:col>2</xdr:col>
      <xdr:colOff>1500051</xdr:colOff>
      <xdr:row>43</xdr:row>
      <xdr:rowOff>1075645</xdr:rowOff>
    </xdr:to>
    <xdr:pic>
      <xdr:nvPicPr>
        <xdr:cNvPr id="60" name="Graphique 59" descr="Maison avec un remplissage uni">
          <a:extLst>
            <a:ext uri="{FF2B5EF4-FFF2-40B4-BE49-F238E27FC236}">
              <a16:creationId xmlns:a16="http://schemas.microsoft.com/office/drawing/2014/main" id="{767847EB-94C2-4C79-A46F-E9E7F7F69B78}"/>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 uri="{96DAC541-7B7A-43D3-8B79-37D633B846F1}">
              <asvg:svgBlip xmlns:asvg="http://schemas.microsoft.com/office/drawing/2016/SVG/main" r:embed="rId49"/>
            </a:ext>
          </a:extLst>
        </a:blip>
        <a:stretch>
          <a:fillRect/>
        </a:stretch>
      </xdr:blipFill>
      <xdr:spPr>
        <a:xfrm>
          <a:off x="2583180" y="41475660"/>
          <a:ext cx="722811" cy="709885"/>
        </a:xfrm>
        <a:prstGeom prst="rect">
          <a:avLst/>
        </a:prstGeom>
      </xdr:spPr>
    </xdr:pic>
    <xdr:clientData/>
  </xdr:twoCellAnchor>
  <xdr:twoCellAnchor editAs="oneCell">
    <xdr:from>
      <xdr:col>2</xdr:col>
      <xdr:colOff>874915</xdr:colOff>
      <xdr:row>48</xdr:row>
      <xdr:rowOff>515389</xdr:rowOff>
    </xdr:from>
    <xdr:to>
      <xdr:col>2</xdr:col>
      <xdr:colOff>1610789</xdr:colOff>
      <xdr:row>48</xdr:row>
      <xdr:rowOff>1272193</xdr:rowOff>
    </xdr:to>
    <xdr:pic>
      <xdr:nvPicPr>
        <xdr:cNvPr id="61" name="Graphique 60" descr="Voiture électrique avec un remplissage uni">
          <a:extLst>
            <a:ext uri="{FF2B5EF4-FFF2-40B4-BE49-F238E27FC236}">
              <a16:creationId xmlns:a16="http://schemas.microsoft.com/office/drawing/2014/main" id="{4A38AF2B-D89E-4C58-A158-F0001DAAFE34}"/>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 uri="{96DAC541-7B7A-43D3-8B79-37D633B846F1}">
              <asvg:svgBlip xmlns:asvg="http://schemas.microsoft.com/office/drawing/2016/SVG/main" r:embed="rId51"/>
            </a:ext>
          </a:extLst>
        </a:blip>
        <a:stretch>
          <a:fillRect/>
        </a:stretch>
      </xdr:blipFill>
      <xdr:spPr>
        <a:xfrm>
          <a:off x="2680855" y="50868349"/>
          <a:ext cx="735874" cy="756804"/>
        </a:xfrm>
        <a:prstGeom prst="rect">
          <a:avLst/>
        </a:prstGeom>
      </xdr:spPr>
    </xdr:pic>
    <xdr:clientData/>
  </xdr:twoCellAnchor>
  <xdr:twoCellAnchor editAs="oneCell">
    <xdr:from>
      <xdr:col>2</xdr:col>
      <xdr:colOff>701040</xdr:colOff>
      <xdr:row>52</xdr:row>
      <xdr:rowOff>1432560</xdr:rowOff>
    </xdr:from>
    <xdr:to>
      <xdr:col>2</xdr:col>
      <xdr:colOff>1497013</xdr:colOff>
      <xdr:row>53</xdr:row>
      <xdr:rowOff>196633</xdr:rowOff>
    </xdr:to>
    <xdr:pic>
      <xdr:nvPicPr>
        <xdr:cNvPr id="62" name="Graphique 61" descr="Routeur sans fil avec un remplissage uni">
          <a:extLst>
            <a:ext uri="{FF2B5EF4-FFF2-40B4-BE49-F238E27FC236}">
              <a16:creationId xmlns:a16="http://schemas.microsoft.com/office/drawing/2014/main" id="{371B2E62-7C06-409D-958D-BB9F3606051C}"/>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 uri="{96DAC541-7B7A-43D3-8B79-37D633B846F1}">
              <asvg:svgBlip xmlns:asvg="http://schemas.microsoft.com/office/drawing/2016/SVG/main" r:embed="rId53"/>
            </a:ext>
          </a:extLst>
        </a:blip>
        <a:stretch>
          <a:fillRect/>
        </a:stretch>
      </xdr:blipFill>
      <xdr:spPr>
        <a:xfrm>
          <a:off x="2506980" y="58498740"/>
          <a:ext cx="795973" cy="730033"/>
        </a:xfrm>
        <a:prstGeom prst="rect">
          <a:avLst/>
        </a:prstGeom>
      </xdr:spPr>
    </xdr:pic>
    <xdr:clientData/>
  </xdr:twoCellAnchor>
  <xdr:twoCellAnchor editAs="oneCell">
    <xdr:from>
      <xdr:col>2</xdr:col>
      <xdr:colOff>746760</xdr:colOff>
      <xdr:row>59</xdr:row>
      <xdr:rowOff>731520</xdr:rowOff>
    </xdr:from>
    <xdr:to>
      <xdr:col>2</xdr:col>
      <xdr:colOff>1570602</xdr:colOff>
      <xdr:row>59</xdr:row>
      <xdr:rowOff>1554480</xdr:rowOff>
    </xdr:to>
    <xdr:pic>
      <xdr:nvPicPr>
        <xdr:cNvPr id="63" name="Graphique 62" descr="Homme médecin avec un remplissage uni">
          <a:extLst>
            <a:ext uri="{FF2B5EF4-FFF2-40B4-BE49-F238E27FC236}">
              <a16:creationId xmlns:a16="http://schemas.microsoft.com/office/drawing/2014/main" id="{A77FFB83-0136-472C-B718-23A2DECFBDC4}"/>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 uri="{96DAC541-7B7A-43D3-8B79-37D633B846F1}">
              <asvg:svgBlip xmlns:asvg="http://schemas.microsoft.com/office/drawing/2016/SVG/main" r:embed="rId55"/>
            </a:ext>
          </a:extLst>
        </a:blip>
        <a:stretch>
          <a:fillRect/>
        </a:stretch>
      </xdr:blipFill>
      <xdr:spPr>
        <a:xfrm>
          <a:off x="2552700" y="69372480"/>
          <a:ext cx="823842" cy="822960"/>
        </a:xfrm>
        <a:prstGeom prst="rect">
          <a:avLst/>
        </a:prstGeom>
      </xdr:spPr>
    </xdr:pic>
    <xdr:clientData/>
  </xdr:twoCellAnchor>
  <xdr:twoCellAnchor editAs="oneCell">
    <xdr:from>
      <xdr:col>2</xdr:col>
      <xdr:colOff>807720</xdr:colOff>
      <xdr:row>56</xdr:row>
      <xdr:rowOff>594360</xdr:rowOff>
    </xdr:from>
    <xdr:to>
      <xdr:col>2</xdr:col>
      <xdr:colOff>1526178</xdr:colOff>
      <xdr:row>56</xdr:row>
      <xdr:rowOff>1308907</xdr:rowOff>
    </xdr:to>
    <xdr:pic>
      <xdr:nvPicPr>
        <xdr:cNvPr id="64" name="Graphique 63" descr="Main ouverte avec une plante avec un remplissage uni">
          <a:extLst>
            <a:ext uri="{FF2B5EF4-FFF2-40B4-BE49-F238E27FC236}">
              <a16:creationId xmlns:a16="http://schemas.microsoft.com/office/drawing/2014/main" id="{2AC761AC-3140-4D52-A169-78E67DA72E8D}"/>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 uri="{96DAC541-7B7A-43D3-8B79-37D633B846F1}">
              <asvg:svgBlip xmlns:asvg="http://schemas.microsoft.com/office/drawing/2016/SVG/main" r:embed="rId57"/>
            </a:ext>
          </a:extLst>
        </a:blip>
        <a:stretch>
          <a:fillRect/>
        </a:stretch>
      </xdr:blipFill>
      <xdr:spPr>
        <a:xfrm>
          <a:off x="2613660" y="64274700"/>
          <a:ext cx="718458" cy="714547"/>
        </a:xfrm>
        <a:prstGeom prst="rect">
          <a:avLst/>
        </a:prstGeom>
      </xdr:spPr>
    </xdr:pic>
    <xdr:clientData/>
  </xdr:twoCellAnchor>
  <xdr:oneCellAnchor>
    <xdr:from>
      <xdr:col>13</xdr:col>
      <xdr:colOff>468086</xdr:colOff>
      <xdr:row>37</xdr:row>
      <xdr:rowOff>737507</xdr:rowOff>
    </xdr:from>
    <xdr:ext cx="696685" cy="692563"/>
    <xdr:pic>
      <xdr:nvPicPr>
        <xdr:cNvPr id="65" name="Graphique 64" descr="Écran avec un remplissage uni">
          <a:hlinkClick xmlns:r="http://schemas.openxmlformats.org/officeDocument/2006/relationships" r:id="rId58"/>
          <a:extLst>
            <a:ext uri="{FF2B5EF4-FFF2-40B4-BE49-F238E27FC236}">
              <a16:creationId xmlns:a16="http://schemas.microsoft.com/office/drawing/2014/main" id="{6A919905-B5A2-43F9-9DA7-9406B1D0E6C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968166" y="31514687"/>
          <a:ext cx="696685" cy="6925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55418</xdr:colOff>
      <xdr:row>14</xdr:row>
      <xdr:rowOff>283949</xdr:rowOff>
    </xdr:from>
    <xdr:to>
      <xdr:col>14</xdr:col>
      <xdr:colOff>743612</xdr:colOff>
      <xdr:row>14</xdr:row>
      <xdr:rowOff>884264</xdr:rowOff>
    </xdr:to>
    <xdr:pic>
      <xdr:nvPicPr>
        <xdr:cNvPr id="2" name="Image 1">
          <a:extLst>
            <a:ext uri="{FF2B5EF4-FFF2-40B4-BE49-F238E27FC236}">
              <a16:creationId xmlns:a16="http://schemas.microsoft.com/office/drawing/2014/main" id="{AC86DB48-54FE-4901-B8F6-338EA474EDA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2915418" y="9504149"/>
          <a:ext cx="688194" cy="600315"/>
        </a:xfrm>
        <a:prstGeom prst="rect">
          <a:avLst/>
        </a:prstGeom>
      </xdr:spPr>
    </xdr:pic>
    <xdr:clientData/>
  </xdr:twoCellAnchor>
  <xdr:twoCellAnchor editAs="oneCell">
    <xdr:from>
      <xdr:col>15</xdr:col>
      <xdr:colOff>55418</xdr:colOff>
      <xdr:row>14</xdr:row>
      <xdr:rowOff>301638</xdr:rowOff>
    </xdr:from>
    <xdr:to>
      <xdr:col>15</xdr:col>
      <xdr:colOff>664356</xdr:colOff>
      <xdr:row>14</xdr:row>
      <xdr:rowOff>884264</xdr:rowOff>
    </xdr:to>
    <xdr:pic>
      <xdr:nvPicPr>
        <xdr:cNvPr id="3" name="Image 2">
          <a:extLst>
            <a:ext uri="{FF2B5EF4-FFF2-40B4-BE49-F238E27FC236}">
              <a16:creationId xmlns:a16="http://schemas.microsoft.com/office/drawing/2014/main" id="{725F5B18-4592-4CC6-B953-EAD877D9E11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130023" y="9592691"/>
          <a:ext cx="608938" cy="582626"/>
        </a:xfrm>
        <a:prstGeom prst="rect">
          <a:avLst/>
        </a:prstGeom>
      </xdr:spPr>
    </xdr:pic>
    <xdr:clientData/>
  </xdr:twoCellAnchor>
  <xdr:twoCellAnchor editAs="oneCell">
    <xdr:from>
      <xdr:col>1</xdr:col>
      <xdr:colOff>588801</xdr:colOff>
      <xdr:row>15</xdr:row>
      <xdr:rowOff>229937</xdr:rowOff>
    </xdr:from>
    <xdr:to>
      <xdr:col>1</xdr:col>
      <xdr:colOff>1236088</xdr:colOff>
      <xdr:row>15</xdr:row>
      <xdr:rowOff>889611</xdr:rowOff>
    </xdr:to>
    <xdr:pic>
      <xdr:nvPicPr>
        <xdr:cNvPr id="5" name="Graphique 4" descr="Pile avec un remplissage uni">
          <a:extLst>
            <a:ext uri="{FF2B5EF4-FFF2-40B4-BE49-F238E27FC236}">
              <a16:creationId xmlns:a16="http://schemas.microsoft.com/office/drawing/2014/main" id="{427C1CF8-3AB7-4A84-A0C5-4D98F3D07D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6485" y="10456779"/>
          <a:ext cx="647287" cy="659674"/>
        </a:xfrm>
        <a:prstGeom prst="rect">
          <a:avLst/>
        </a:prstGeom>
      </xdr:spPr>
    </xdr:pic>
    <xdr:clientData/>
  </xdr:twoCellAnchor>
  <xdr:twoCellAnchor editAs="oneCell">
    <xdr:from>
      <xdr:col>1</xdr:col>
      <xdr:colOff>535329</xdr:colOff>
      <xdr:row>16</xdr:row>
      <xdr:rowOff>205874</xdr:rowOff>
    </xdr:from>
    <xdr:to>
      <xdr:col>1</xdr:col>
      <xdr:colOff>1241399</xdr:colOff>
      <xdr:row>17</xdr:row>
      <xdr:rowOff>327433</xdr:rowOff>
    </xdr:to>
    <xdr:pic>
      <xdr:nvPicPr>
        <xdr:cNvPr id="6" name="Graphique 5" descr="Maison avec un remplissage uni">
          <a:extLst>
            <a:ext uri="{FF2B5EF4-FFF2-40B4-BE49-F238E27FC236}">
              <a16:creationId xmlns:a16="http://schemas.microsoft.com/office/drawing/2014/main" id="{61F49CBC-575E-47A1-922B-BB0CD9C7C9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3013" y="11528927"/>
          <a:ext cx="706070" cy="709768"/>
        </a:xfrm>
        <a:prstGeom prst="rect">
          <a:avLst/>
        </a:prstGeom>
      </xdr:spPr>
    </xdr:pic>
    <xdr:clientData/>
  </xdr:twoCellAnchor>
  <xdr:twoCellAnchor editAs="oneCell">
    <xdr:from>
      <xdr:col>1</xdr:col>
      <xdr:colOff>492048</xdr:colOff>
      <xdr:row>18</xdr:row>
      <xdr:rowOff>109680</xdr:rowOff>
    </xdr:from>
    <xdr:to>
      <xdr:col>1</xdr:col>
      <xdr:colOff>1241661</xdr:colOff>
      <xdr:row>18</xdr:row>
      <xdr:rowOff>880915</xdr:rowOff>
    </xdr:to>
    <xdr:pic>
      <xdr:nvPicPr>
        <xdr:cNvPr id="7" name="Graphique 6" descr="Voiture électrique avec un remplissage uni">
          <a:extLst>
            <a:ext uri="{FF2B5EF4-FFF2-40B4-BE49-F238E27FC236}">
              <a16:creationId xmlns:a16="http://schemas.microsoft.com/office/drawing/2014/main" id="{B78175DD-A22D-4BDE-B7A6-CAE5E6BE48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73048" y="12769271"/>
          <a:ext cx="749613" cy="771235"/>
        </a:xfrm>
        <a:prstGeom prst="rect">
          <a:avLst/>
        </a:prstGeom>
      </xdr:spPr>
    </xdr:pic>
    <xdr:clientData/>
  </xdr:twoCellAnchor>
  <xdr:twoCellAnchor editAs="oneCell">
    <xdr:from>
      <xdr:col>1</xdr:col>
      <xdr:colOff>548697</xdr:colOff>
      <xdr:row>19</xdr:row>
      <xdr:rowOff>32083</xdr:rowOff>
    </xdr:from>
    <xdr:to>
      <xdr:col>1</xdr:col>
      <xdr:colOff>1195983</xdr:colOff>
      <xdr:row>20</xdr:row>
      <xdr:rowOff>19547</xdr:rowOff>
    </xdr:to>
    <xdr:pic>
      <xdr:nvPicPr>
        <xdr:cNvPr id="8" name="Graphique 7" descr="Usine avec un remplissage uni">
          <a:extLst>
            <a:ext uri="{FF2B5EF4-FFF2-40B4-BE49-F238E27FC236}">
              <a16:creationId xmlns:a16="http://schemas.microsoft.com/office/drawing/2014/main" id="{1C416B8F-DD7E-445B-A91A-C7BA92813D9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9697" y="13592219"/>
          <a:ext cx="647286" cy="662873"/>
        </a:xfrm>
        <a:prstGeom prst="rect">
          <a:avLst/>
        </a:prstGeom>
      </xdr:spPr>
    </xdr:pic>
    <xdr:clientData/>
  </xdr:twoCellAnchor>
  <xdr:twoCellAnchor editAs="oneCell">
    <xdr:from>
      <xdr:col>1</xdr:col>
      <xdr:colOff>569084</xdr:colOff>
      <xdr:row>20</xdr:row>
      <xdr:rowOff>66842</xdr:rowOff>
    </xdr:from>
    <xdr:to>
      <xdr:col>1</xdr:col>
      <xdr:colOff>1259915</xdr:colOff>
      <xdr:row>21</xdr:row>
      <xdr:rowOff>3342</xdr:rowOff>
    </xdr:to>
    <xdr:pic>
      <xdr:nvPicPr>
        <xdr:cNvPr id="9" name="Graphique 8" descr="Sécurité alimentaire avec un remplissage uni">
          <a:extLst>
            <a:ext uri="{FF2B5EF4-FFF2-40B4-BE49-F238E27FC236}">
              <a16:creationId xmlns:a16="http://schemas.microsoft.com/office/drawing/2014/main" id="{3620A2C7-A9B3-4AEE-910C-6D78ADE877A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56768" y="14130421"/>
          <a:ext cx="690831" cy="698500"/>
        </a:xfrm>
        <a:prstGeom prst="rect">
          <a:avLst/>
        </a:prstGeom>
      </xdr:spPr>
    </xdr:pic>
    <xdr:clientData/>
  </xdr:twoCellAnchor>
  <xdr:twoCellAnchor editAs="oneCell">
    <xdr:from>
      <xdr:col>1</xdr:col>
      <xdr:colOff>542347</xdr:colOff>
      <xdr:row>21</xdr:row>
      <xdr:rowOff>127000</xdr:rowOff>
    </xdr:from>
    <xdr:to>
      <xdr:col>1</xdr:col>
      <xdr:colOff>1172217</xdr:colOff>
      <xdr:row>21</xdr:row>
      <xdr:rowOff>696997</xdr:rowOff>
    </xdr:to>
    <xdr:pic>
      <xdr:nvPicPr>
        <xdr:cNvPr id="10" name="Graphique 9" descr="Routeur sans fil avec un remplissage uni">
          <a:extLst>
            <a:ext uri="{FF2B5EF4-FFF2-40B4-BE49-F238E27FC236}">
              <a16:creationId xmlns:a16="http://schemas.microsoft.com/office/drawing/2014/main" id="{8B78FB6F-2979-4923-9448-E1F50D8697F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27256" y="14882091"/>
          <a:ext cx="629870" cy="569997"/>
        </a:xfrm>
        <a:prstGeom prst="rect">
          <a:avLst/>
        </a:prstGeom>
      </xdr:spPr>
    </xdr:pic>
    <xdr:clientData/>
  </xdr:twoCellAnchor>
  <xdr:twoCellAnchor editAs="oneCell">
    <xdr:from>
      <xdr:col>1</xdr:col>
      <xdr:colOff>502242</xdr:colOff>
      <xdr:row>22</xdr:row>
      <xdr:rowOff>38769</xdr:rowOff>
    </xdr:from>
    <xdr:to>
      <xdr:col>1</xdr:col>
      <xdr:colOff>1201781</xdr:colOff>
      <xdr:row>22</xdr:row>
      <xdr:rowOff>755049</xdr:rowOff>
    </xdr:to>
    <xdr:pic>
      <xdr:nvPicPr>
        <xdr:cNvPr id="11" name="Graphique 10" descr="Homme médecin avec un remplissage uni">
          <a:extLst>
            <a:ext uri="{FF2B5EF4-FFF2-40B4-BE49-F238E27FC236}">
              <a16:creationId xmlns:a16="http://schemas.microsoft.com/office/drawing/2014/main" id="{D7E4AC91-2FDF-4754-8D3D-22817BA980A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89926" y="15626348"/>
          <a:ext cx="699539" cy="716280"/>
        </a:xfrm>
        <a:prstGeom prst="rect">
          <a:avLst/>
        </a:prstGeom>
      </xdr:spPr>
    </xdr:pic>
    <xdr:clientData/>
  </xdr:twoCellAnchor>
  <xdr:twoCellAnchor editAs="oneCell">
    <xdr:from>
      <xdr:col>1</xdr:col>
      <xdr:colOff>492049</xdr:colOff>
      <xdr:row>24</xdr:row>
      <xdr:rowOff>50800</xdr:rowOff>
    </xdr:from>
    <xdr:to>
      <xdr:col>1</xdr:col>
      <xdr:colOff>1193766</xdr:colOff>
      <xdr:row>25</xdr:row>
      <xdr:rowOff>5079</xdr:rowOff>
    </xdr:to>
    <xdr:pic>
      <xdr:nvPicPr>
        <xdr:cNvPr id="12" name="Graphique 11" descr="Main ouverte avec une plante avec un remplissage uni">
          <a:extLst>
            <a:ext uri="{FF2B5EF4-FFF2-40B4-BE49-F238E27FC236}">
              <a16:creationId xmlns:a16="http://schemas.microsoft.com/office/drawing/2014/main" id="{36016B63-A6A6-497C-8EB0-A258F1E98F5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79733" y="17175747"/>
          <a:ext cx="701717" cy="716279"/>
        </a:xfrm>
        <a:prstGeom prst="rect">
          <a:avLst/>
        </a:prstGeom>
      </xdr:spPr>
    </xdr:pic>
    <xdr:clientData/>
  </xdr:twoCellAnchor>
  <xdr:twoCellAnchor editAs="oneCell">
    <xdr:from>
      <xdr:col>1</xdr:col>
      <xdr:colOff>542347</xdr:colOff>
      <xdr:row>23</xdr:row>
      <xdr:rowOff>88900</xdr:rowOff>
    </xdr:from>
    <xdr:to>
      <xdr:col>1</xdr:col>
      <xdr:colOff>1189636</xdr:colOff>
      <xdr:row>24</xdr:row>
      <xdr:rowOff>16330</xdr:rowOff>
    </xdr:to>
    <xdr:pic>
      <xdr:nvPicPr>
        <xdr:cNvPr id="13" name="Graphique 12" descr="Apprentissage des langues à distance avec un remplissage uni">
          <a:extLst>
            <a:ext uri="{FF2B5EF4-FFF2-40B4-BE49-F238E27FC236}">
              <a16:creationId xmlns:a16="http://schemas.microsoft.com/office/drawing/2014/main" id="{52FECD4B-3B91-49B3-A14C-7F9BC721D98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27256" y="16385309"/>
          <a:ext cx="647289" cy="654793"/>
        </a:xfrm>
        <a:prstGeom prst="rect">
          <a:avLst/>
        </a:prstGeom>
      </xdr:spPr>
    </xdr:pic>
    <xdr:clientData/>
  </xdr:twoCellAnchor>
  <xdr:twoCellAnchor>
    <xdr:from>
      <xdr:col>3</xdr:col>
      <xdr:colOff>387927</xdr:colOff>
      <xdr:row>0</xdr:row>
      <xdr:rowOff>2259082</xdr:rowOff>
    </xdr:from>
    <xdr:to>
      <xdr:col>9</xdr:col>
      <xdr:colOff>890847</xdr:colOff>
      <xdr:row>13</xdr:row>
      <xdr:rowOff>268085</xdr:rowOff>
    </xdr:to>
    <xdr:graphicFrame macro="">
      <xdr:nvGraphicFramePr>
        <xdr:cNvPr id="16" name="Graphique 15">
          <a:extLst>
            <a:ext uri="{FF2B5EF4-FFF2-40B4-BE49-F238E27FC236}">
              <a16:creationId xmlns:a16="http://schemas.microsoft.com/office/drawing/2014/main" id="{503E5587-6725-46D8-9743-5B4FC74C0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34636</xdr:colOff>
      <xdr:row>1</xdr:row>
      <xdr:rowOff>83127</xdr:rowOff>
    </xdr:from>
    <xdr:to>
      <xdr:col>2</xdr:col>
      <xdr:colOff>2313215</xdr:colOff>
      <xdr:row>5</xdr:row>
      <xdr:rowOff>195943</xdr:rowOff>
    </xdr:to>
    <xdr:sp macro="" textlink="">
      <xdr:nvSpPr>
        <xdr:cNvPr id="18" name="ZoneTexte 17">
          <a:extLst>
            <a:ext uri="{FF2B5EF4-FFF2-40B4-BE49-F238E27FC236}">
              <a16:creationId xmlns:a16="http://schemas.microsoft.com/office/drawing/2014/main" id="{E2A5948F-C9E4-4590-BD78-48A4FD007330}"/>
            </a:ext>
          </a:extLst>
        </xdr:cNvPr>
        <xdr:cNvSpPr txBox="1"/>
      </xdr:nvSpPr>
      <xdr:spPr>
        <a:xfrm>
          <a:off x="415636" y="2715491"/>
          <a:ext cx="3664034" cy="2329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2</xdr:col>
      <xdr:colOff>1205346</xdr:colOff>
      <xdr:row>0</xdr:row>
      <xdr:rowOff>1149928</xdr:rowOff>
    </xdr:from>
    <xdr:ext cx="11226799" cy="1125501"/>
    <xdr:sp macro="" textlink="">
      <xdr:nvSpPr>
        <xdr:cNvPr id="19" name="Rectangle 18">
          <a:extLst>
            <a:ext uri="{FF2B5EF4-FFF2-40B4-BE49-F238E27FC236}">
              <a16:creationId xmlns:a16="http://schemas.microsoft.com/office/drawing/2014/main" id="{979AF2FC-4793-44D4-B5D9-1CEE4B727E5E}"/>
            </a:ext>
          </a:extLst>
        </xdr:cNvPr>
        <xdr:cNvSpPr/>
      </xdr:nvSpPr>
      <xdr:spPr>
        <a:xfrm>
          <a:off x="3006437" y="1149928"/>
          <a:ext cx="11226799"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FF0000"/>
              </a:solidFill>
              <a:effectLst/>
            </a:rPr>
            <a:t>of proceeds for</a:t>
          </a:r>
          <a:r>
            <a:rPr lang="fr-FR" sz="6600" b="1" cap="none" spc="50" baseline="0">
              <a:ln w="9525" cmpd="sng">
                <a:solidFill>
                  <a:srgbClr val="FF0000"/>
                </a:solidFill>
                <a:prstDash val="solid"/>
              </a:ln>
              <a:solidFill>
                <a:srgbClr val="FF0000"/>
              </a:solidFill>
              <a:effectLst/>
            </a:rPr>
            <a:t> </a:t>
          </a:r>
          <a:r>
            <a:rPr lang="fr-FR" sz="6600" b="1" cap="none" spc="50">
              <a:ln w="9525" cmpd="sng">
                <a:solidFill>
                  <a:srgbClr val="FF0000"/>
                </a:solidFill>
                <a:prstDash val="solid"/>
              </a:ln>
              <a:solidFill>
                <a:srgbClr val="FF0000"/>
              </a:solidFill>
              <a:effectLst/>
            </a:rPr>
            <a:t>the 2022 bond</a:t>
          </a:r>
        </a:p>
      </xdr:txBody>
    </xdr:sp>
    <xdr:clientData/>
  </xdr:oneCellAnchor>
  <xdr:oneCellAnchor>
    <xdr:from>
      <xdr:col>2</xdr:col>
      <xdr:colOff>1260764</xdr:colOff>
      <xdr:row>0</xdr:row>
      <xdr:rowOff>415637</xdr:rowOff>
    </xdr:from>
    <xdr:ext cx="8444363" cy="1125501"/>
    <xdr:sp macro="" textlink="">
      <xdr:nvSpPr>
        <xdr:cNvPr id="20" name="Rectangle 19">
          <a:extLst>
            <a:ext uri="{FF2B5EF4-FFF2-40B4-BE49-F238E27FC236}">
              <a16:creationId xmlns:a16="http://schemas.microsoft.com/office/drawing/2014/main" id="{7AB1C044-2957-4407-9225-F7D148F09149}"/>
            </a:ext>
          </a:extLst>
        </xdr:cNvPr>
        <xdr:cNvSpPr/>
      </xdr:nvSpPr>
      <xdr:spPr>
        <a:xfrm>
          <a:off x="3061855" y="415637"/>
          <a:ext cx="844436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Summary of allocation</a:t>
          </a:r>
        </a:p>
      </xdr:txBody>
    </xdr:sp>
    <xdr:clientData/>
  </xdr:oneCellAnchor>
  <xdr:twoCellAnchor editAs="oneCell">
    <xdr:from>
      <xdr:col>1</xdr:col>
      <xdr:colOff>69273</xdr:colOff>
      <xdr:row>0</xdr:row>
      <xdr:rowOff>190500</xdr:rowOff>
    </xdr:from>
    <xdr:to>
      <xdr:col>2</xdr:col>
      <xdr:colOff>922768</xdr:colOff>
      <xdr:row>0</xdr:row>
      <xdr:rowOff>2495864</xdr:rowOff>
    </xdr:to>
    <xdr:pic>
      <xdr:nvPicPr>
        <xdr:cNvPr id="15" name="Image 14">
          <a:extLst>
            <a:ext uri="{FF2B5EF4-FFF2-40B4-BE49-F238E27FC236}">
              <a16:creationId xmlns:a16="http://schemas.microsoft.com/office/drawing/2014/main" id="{B90027CF-2CAB-26F9-ABC5-3B4F2C91A30E}"/>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50273" y="190500"/>
          <a:ext cx="2238950" cy="2305364"/>
        </a:xfrm>
        <a:prstGeom prst="rect">
          <a:avLst/>
        </a:prstGeom>
      </xdr:spPr>
    </xdr:pic>
    <xdr:clientData/>
  </xdr:twoCellAnchor>
  <xdr:twoCellAnchor editAs="oneCell">
    <xdr:from>
      <xdr:col>13</xdr:col>
      <xdr:colOff>101600</xdr:colOff>
      <xdr:row>14</xdr:row>
      <xdr:rowOff>457200</xdr:rowOff>
    </xdr:from>
    <xdr:to>
      <xdr:col>13</xdr:col>
      <xdr:colOff>695833</xdr:colOff>
      <xdr:row>14</xdr:row>
      <xdr:rowOff>853200</xdr:rowOff>
    </xdr:to>
    <xdr:pic>
      <xdr:nvPicPr>
        <xdr:cNvPr id="73" name="Picture 4" descr="Le drapeau européen.">
          <a:extLst>
            <a:ext uri="{FF2B5EF4-FFF2-40B4-BE49-F238E27FC236}">
              <a16:creationId xmlns:a16="http://schemas.microsoft.com/office/drawing/2014/main" id="{8EBC7523-ACB4-49CF-878F-9D154CD0EC2E}"/>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21856700" y="9658350"/>
          <a:ext cx="594233"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865909</xdr:colOff>
      <xdr:row>32</xdr:row>
      <xdr:rowOff>1627909</xdr:rowOff>
    </xdr:from>
    <xdr:to>
      <xdr:col>2</xdr:col>
      <xdr:colOff>1529937</xdr:colOff>
      <xdr:row>33</xdr:row>
      <xdr:rowOff>501139</xdr:rowOff>
    </xdr:to>
    <xdr:pic>
      <xdr:nvPicPr>
        <xdr:cNvPr id="74" name="Graphique 73" descr="Pile avec un remplissage uni">
          <a:extLst>
            <a:ext uri="{FF2B5EF4-FFF2-40B4-BE49-F238E27FC236}">
              <a16:creationId xmlns:a16="http://schemas.microsoft.com/office/drawing/2014/main" id="{50F28764-38A9-4958-8B54-E1041721295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2671849" y="23489689"/>
          <a:ext cx="664028" cy="648690"/>
        </a:xfrm>
        <a:prstGeom prst="rect">
          <a:avLst/>
        </a:prstGeom>
      </xdr:spPr>
    </xdr:pic>
    <xdr:clientData/>
  </xdr:twoCellAnchor>
  <xdr:twoCellAnchor editAs="oneCell">
    <xdr:from>
      <xdr:col>2</xdr:col>
      <xdr:colOff>792480</xdr:colOff>
      <xdr:row>35</xdr:row>
      <xdr:rowOff>1278082</xdr:rowOff>
    </xdr:from>
    <xdr:to>
      <xdr:col>2</xdr:col>
      <xdr:colOff>1515291</xdr:colOff>
      <xdr:row>36</xdr:row>
      <xdr:rowOff>210256</xdr:rowOff>
    </xdr:to>
    <xdr:pic>
      <xdr:nvPicPr>
        <xdr:cNvPr id="75" name="Graphique 74" descr="Maison avec un remplissage uni">
          <a:extLst>
            <a:ext uri="{FF2B5EF4-FFF2-40B4-BE49-F238E27FC236}">
              <a16:creationId xmlns:a16="http://schemas.microsoft.com/office/drawing/2014/main" id="{E55998B9-52E9-4336-ABB2-986BA35A892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2598420" y="28435762"/>
          <a:ext cx="722811" cy="707634"/>
        </a:xfrm>
        <a:prstGeom prst="rect">
          <a:avLst/>
        </a:prstGeom>
      </xdr:spPr>
    </xdr:pic>
    <xdr:clientData/>
  </xdr:twoCellAnchor>
  <xdr:twoCellAnchor editAs="oneCell">
    <xdr:from>
      <xdr:col>2</xdr:col>
      <xdr:colOff>779318</xdr:colOff>
      <xdr:row>39</xdr:row>
      <xdr:rowOff>1246910</xdr:rowOff>
    </xdr:from>
    <xdr:to>
      <xdr:col>2</xdr:col>
      <xdr:colOff>1515192</xdr:colOff>
      <xdr:row>40</xdr:row>
      <xdr:rowOff>238212</xdr:rowOff>
    </xdr:to>
    <xdr:pic>
      <xdr:nvPicPr>
        <xdr:cNvPr id="76" name="Graphique 75" descr="Voiture électrique avec un remplissage uni">
          <a:extLst>
            <a:ext uri="{FF2B5EF4-FFF2-40B4-BE49-F238E27FC236}">
              <a16:creationId xmlns:a16="http://schemas.microsoft.com/office/drawing/2014/main" id="{735984B4-23D3-4655-86B8-C76DB0FBE18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2585258" y="36077930"/>
          <a:ext cx="735874" cy="766762"/>
        </a:xfrm>
        <a:prstGeom prst="rect">
          <a:avLst/>
        </a:prstGeom>
      </xdr:spPr>
    </xdr:pic>
    <xdr:clientData/>
  </xdr:twoCellAnchor>
  <xdr:twoCellAnchor editAs="oneCell">
    <xdr:from>
      <xdr:col>2</xdr:col>
      <xdr:colOff>798714</xdr:colOff>
      <xdr:row>42</xdr:row>
      <xdr:rowOff>902279</xdr:rowOff>
    </xdr:from>
    <xdr:to>
      <xdr:col>2</xdr:col>
      <xdr:colOff>1462741</xdr:colOff>
      <xdr:row>42</xdr:row>
      <xdr:rowOff>1566473</xdr:rowOff>
    </xdr:to>
    <xdr:pic>
      <xdr:nvPicPr>
        <xdr:cNvPr id="77" name="Graphique 76" descr="Usine avec un remplissage uni">
          <a:extLst>
            <a:ext uri="{FF2B5EF4-FFF2-40B4-BE49-F238E27FC236}">
              <a16:creationId xmlns:a16="http://schemas.microsoft.com/office/drawing/2014/main" id="{FC203007-DC3B-4413-9DAC-FE86F8CD07FD}"/>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567643" y="40825636"/>
          <a:ext cx="664027" cy="664194"/>
        </a:xfrm>
        <a:prstGeom prst="rect">
          <a:avLst/>
        </a:prstGeom>
      </xdr:spPr>
    </xdr:pic>
    <xdr:clientData/>
  </xdr:twoCellAnchor>
  <xdr:twoCellAnchor editAs="oneCell">
    <xdr:from>
      <xdr:col>2</xdr:col>
      <xdr:colOff>803564</xdr:colOff>
      <xdr:row>44</xdr:row>
      <xdr:rowOff>1349432</xdr:rowOff>
    </xdr:from>
    <xdr:to>
      <xdr:col>2</xdr:col>
      <xdr:colOff>1494395</xdr:colOff>
      <xdr:row>45</xdr:row>
      <xdr:rowOff>284246</xdr:rowOff>
    </xdr:to>
    <xdr:pic>
      <xdr:nvPicPr>
        <xdr:cNvPr id="78" name="Graphique 77" descr="Sécurité alimentaire avec un remplissage uni">
          <a:extLst>
            <a:ext uri="{FF2B5EF4-FFF2-40B4-BE49-F238E27FC236}">
              <a16:creationId xmlns:a16="http://schemas.microsoft.com/office/drawing/2014/main" id="{982BC6EC-CC08-4A25-9541-5E4C7186D2D9}"/>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2609504" y="46353152"/>
          <a:ext cx="690831" cy="710274"/>
        </a:xfrm>
        <a:prstGeom prst="rect">
          <a:avLst/>
        </a:prstGeom>
      </xdr:spPr>
    </xdr:pic>
    <xdr:clientData/>
  </xdr:twoCellAnchor>
  <xdr:twoCellAnchor editAs="oneCell">
    <xdr:from>
      <xdr:col>2</xdr:col>
      <xdr:colOff>813954</xdr:colOff>
      <xdr:row>49</xdr:row>
      <xdr:rowOff>259772</xdr:rowOff>
    </xdr:from>
    <xdr:to>
      <xdr:col>2</xdr:col>
      <xdr:colOff>1460565</xdr:colOff>
      <xdr:row>49</xdr:row>
      <xdr:rowOff>834717</xdr:rowOff>
    </xdr:to>
    <xdr:pic>
      <xdr:nvPicPr>
        <xdr:cNvPr id="79" name="Graphique 78" descr="Routeur sans fil avec un remplissage uni">
          <a:extLst>
            <a:ext uri="{FF2B5EF4-FFF2-40B4-BE49-F238E27FC236}">
              <a16:creationId xmlns:a16="http://schemas.microsoft.com/office/drawing/2014/main" id="{E1BCF593-709F-4005-AD08-87DB36527383}"/>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2619894" y="54346532"/>
          <a:ext cx="646611" cy="574945"/>
        </a:xfrm>
        <a:prstGeom prst="rect">
          <a:avLst/>
        </a:prstGeom>
      </xdr:spPr>
    </xdr:pic>
    <xdr:clientData/>
  </xdr:twoCellAnchor>
  <xdr:twoCellAnchor editAs="oneCell">
    <xdr:from>
      <xdr:col>2</xdr:col>
      <xdr:colOff>813954</xdr:colOff>
      <xdr:row>54</xdr:row>
      <xdr:rowOff>346363</xdr:rowOff>
    </xdr:from>
    <xdr:to>
      <xdr:col>2</xdr:col>
      <xdr:colOff>1412669</xdr:colOff>
      <xdr:row>54</xdr:row>
      <xdr:rowOff>944437</xdr:rowOff>
    </xdr:to>
    <xdr:pic>
      <xdr:nvPicPr>
        <xdr:cNvPr id="80" name="Graphique 79" descr="Homme médecin avec un remplissage uni">
          <a:extLst>
            <a:ext uri="{FF2B5EF4-FFF2-40B4-BE49-F238E27FC236}">
              <a16:creationId xmlns:a16="http://schemas.microsoft.com/office/drawing/2014/main" id="{7C6F9B2A-A6F5-44E7-B9AE-3458859CBF01}"/>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619894" y="63272323"/>
          <a:ext cx="598715" cy="598074"/>
        </a:xfrm>
        <a:prstGeom prst="rect">
          <a:avLst/>
        </a:prstGeom>
      </xdr:spPr>
    </xdr:pic>
    <xdr:clientData/>
  </xdr:twoCellAnchor>
  <xdr:twoCellAnchor editAs="oneCell">
    <xdr:from>
      <xdr:col>2</xdr:col>
      <xdr:colOff>848591</xdr:colOff>
      <xdr:row>57</xdr:row>
      <xdr:rowOff>432955</xdr:rowOff>
    </xdr:from>
    <xdr:to>
      <xdr:col>2</xdr:col>
      <xdr:colOff>1512621</xdr:colOff>
      <xdr:row>57</xdr:row>
      <xdr:rowOff>1094481</xdr:rowOff>
    </xdr:to>
    <xdr:pic>
      <xdr:nvPicPr>
        <xdr:cNvPr id="81" name="Graphique 80" descr="Apprentissage des langues à distance avec un remplissage uni">
          <a:extLst>
            <a:ext uri="{FF2B5EF4-FFF2-40B4-BE49-F238E27FC236}">
              <a16:creationId xmlns:a16="http://schemas.microsoft.com/office/drawing/2014/main" id="{F72762F4-8DE4-429F-BA86-86E93B4D4CC4}"/>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 uri="{96DAC541-7B7A-43D3-8B79-37D633B846F1}">
              <asvg:svgBlip xmlns:asvg="http://schemas.microsoft.com/office/drawing/2016/SVG/main" r:embed="rId39"/>
            </a:ext>
          </a:extLst>
        </a:blip>
        <a:stretch>
          <a:fillRect/>
        </a:stretch>
      </xdr:blipFill>
      <xdr:spPr>
        <a:xfrm>
          <a:off x="2654531" y="69584455"/>
          <a:ext cx="664030" cy="661526"/>
        </a:xfrm>
        <a:prstGeom prst="rect">
          <a:avLst/>
        </a:prstGeom>
      </xdr:spPr>
    </xdr:pic>
    <xdr:clientData/>
  </xdr:twoCellAnchor>
  <xdr:twoCellAnchor editAs="oneCell">
    <xdr:from>
      <xdr:col>2</xdr:col>
      <xdr:colOff>734983</xdr:colOff>
      <xdr:row>58</xdr:row>
      <xdr:rowOff>1316644</xdr:rowOff>
    </xdr:from>
    <xdr:to>
      <xdr:col>2</xdr:col>
      <xdr:colOff>1453441</xdr:colOff>
      <xdr:row>58</xdr:row>
      <xdr:rowOff>2033731</xdr:rowOff>
    </xdr:to>
    <xdr:pic>
      <xdr:nvPicPr>
        <xdr:cNvPr id="82" name="Graphique 81" descr="Main ouverte avec une plante avec un remplissage uni">
          <a:extLst>
            <a:ext uri="{FF2B5EF4-FFF2-40B4-BE49-F238E27FC236}">
              <a16:creationId xmlns:a16="http://schemas.microsoft.com/office/drawing/2014/main" id="{AE8F7FF8-98EE-4572-8273-5777E0311FF6}"/>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 uri="{96DAC541-7B7A-43D3-8B79-37D633B846F1}">
              <asvg:svgBlip xmlns:asvg="http://schemas.microsoft.com/office/drawing/2016/SVG/main" r:embed="rId41"/>
            </a:ext>
          </a:extLst>
        </a:blip>
        <a:stretch>
          <a:fillRect/>
        </a:stretch>
      </xdr:blipFill>
      <xdr:spPr>
        <a:xfrm>
          <a:off x="2548543" y="71024404"/>
          <a:ext cx="718458" cy="717087"/>
        </a:xfrm>
        <a:prstGeom prst="rect">
          <a:avLst/>
        </a:prstGeom>
      </xdr:spPr>
    </xdr:pic>
    <xdr:clientData/>
  </xdr:twoCellAnchor>
  <xdr:twoCellAnchor editAs="oneCell">
    <xdr:from>
      <xdr:col>14</xdr:col>
      <xdr:colOff>441960</xdr:colOff>
      <xdr:row>31</xdr:row>
      <xdr:rowOff>685800</xdr:rowOff>
    </xdr:from>
    <xdr:to>
      <xdr:col>15</xdr:col>
      <xdr:colOff>335280</xdr:colOff>
      <xdr:row>31</xdr:row>
      <xdr:rowOff>1386840</xdr:rowOff>
    </xdr:to>
    <xdr:pic>
      <xdr:nvPicPr>
        <xdr:cNvPr id="83" name="Graphique 82" descr="Écran avec un remplissage uni">
          <a:hlinkClick xmlns:r="http://schemas.openxmlformats.org/officeDocument/2006/relationships" r:id="rId42"/>
          <a:extLst>
            <a:ext uri="{FF2B5EF4-FFF2-40B4-BE49-F238E27FC236}">
              <a16:creationId xmlns:a16="http://schemas.microsoft.com/office/drawing/2014/main" id="{B8AF99B0-8C4A-4147-90F7-D1EC1BD7D4CB}"/>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1000720"/>
          <a:ext cx="693420" cy="701040"/>
        </a:xfrm>
        <a:prstGeom prst="rect">
          <a:avLst/>
        </a:prstGeom>
      </xdr:spPr>
    </xdr:pic>
    <xdr:clientData/>
  </xdr:twoCellAnchor>
  <xdr:oneCellAnchor>
    <xdr:from>
      <xdr:col>14</xdr:col>
      <xdr:colOff>441960</xdr:colOff>
      <xdr:row>32</xdr:row>
      <xdr:rowOff>685800</xdr:rowOff>
    </xdr:from>
    <xdr:ext cx="701040" cy="701040"/>
    <xdr:pic>
      <xdr:nvPicPr>
        <xdr:cNvPr id="84" name="Graphique 83" descr="Écran avec un remplissage uni">
          <a:hlinkClick xmlns:r="http://schemas.openxmlformats.org/officeDocument/2006/relationships" r:id="rId45"/>
          <a:extLst>
            <a:ext uri="{FF2B5EF4-FFF2-40B4-BE49-F238E27FC236}">
              <a16:creationId xmlns:a16="http://schemas.microsoft.com/office/drawing/2014/main" id="{8353E04A-3E8D-46D6-8120-5FFB92EFC906}"/>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2547580"/>
          <a:ext cx="701040" cy="701040"/>
        </a:xfrm>
        <a:prstGeom prst="rect">
          <a:avLst/>
        </a:prstGeom>
      </xdr:spPr>
    </xdr:pic>
    <xdr:clientData/>
  </xdr:oneCellAnchor>
  <xdr:oneCellAnchor>
    <xdr:from>
      <xdr:col>14</xdr:col>
      <xdr:colOff>441960</xdr:colOff>
      <xdr:row>33</xdr:row>
      <xdr:rowOff>685800</xdr:rowOff>
    </xdr:from>
    <xdr:ext cx="701040" cy="701040"/>
    <xdr:pic>
      <xdr:nvPicPr>
        <xdr:cNvPr id="85" name="Graphique 84" descr="Écran avec un remplissage uni">
          <a:extLst>
            <a:ext uri="{FF2B5EF4-FFF2-40B4-BE49-F238E27FC236}">
              <a16:creationId xmlns:a16="http://schemas.microsoft.com/office/drawing/2014/main" id="{5870B9A1-CF66-4084-8C43-FF3ABC46AD5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4384000"/>
          <a:ext cx="701040" cy="701040"/>
        </a:xfrm>
        <a:prstGeom prst="rect">
          <a:avLst/>
        </a:prstGeom>
      </xdr:spPr>
    </xdr:pic>
    <xdr:clientData/>
  </xdr:oneCellAnchor>
  <xdr:oneCellAnchor>
    <xdr:from>
      <xdr:col>14</xdr:col>
      <xdr:colOff>441960</xdr:colOff>
      <xdr:row>34</xdr:row>
      <xdr:rowOff>685800</xdr:rowOff>
    </xdr:from>
    <xdr:ext cx="701040" cy="701040"/>
    <xdr:pic>
      <xdr:nvPicPr>
        <xdr:cNvPr id="86" name="Graphique 85" descr="Écran avec un remplissage uni">
          <a:hlinkClick xmlns:r="http://schemas.openxmlformats.org/officeDocument/2006/relationships" r:id="rId46"/>
          <a:extLst>
            <a:ext uri="{FF2B5EF4-FFF2-40B4-BE49-F238E27FC236}">
              <a16:creationId xmlns:a16="http://schemas.microsoft.com/office/drawing/2014/main" id="{5A5C1349-2A7C-49FB-B0BE-F11146160A4D}"/>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6197560"/>
          <a:ext cx="701040" cy="701040"/>
        </a:xfrm>
        <a:prstGeom prst="rect">
          <a:avLst/>
        </a:prstGeom>
      </xdr:spPr>
    </xdr:pic>
    <xdr:clientData/>
  </xdr:oneCellAnchor>
  <xdr:oneCellAnchor>
    <xdr:from>
      <xdr:col>14</xdr:col>
      <xdr:colOff>441960</xdr:colOff>
      <xdr:row>35</xdr:row>
      <xdr:rowOff>685800</xdr:rowOff>
    </xdr:from>
    <xdr:ext cx="701040" cy="701040"/>
    <xdr:pic>
      <xdr:nvPicPr>
        <xdr:cNvPr id="87" name="Graphique 86" descr="Écran avec un remplissage uni">
          <a:extLst>
            <a:ext uri="{FF2B5EF4-FFF2-40B4-BE49-F238E27FC236}">
              <a16:creationId xmlns:a16="http://schemas.microsoft.com/office/drawing/2014/main" id="{69E9BBDB-AFFA-4FC4-B64A-C377EE68F645}"/>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7843480"/>
          <a:ext cx="701040" cy="701040"/>
        </a:xfrm>
        <a:prstGeom prst="rect">
          <a:avLst/>
        </a:prstGeom>
      </xdr:spPr>
    </xdr:pic>
    <xdr:clientData/>
  </xdr:oneCellAnchor>
  <xdr:oneCellAnchor>
    <xdr:from>
      <xdr:col>14</xdr:col>
      <xdr:colOff>441960</xdr:colOff>
      <xdr:row>36</xdr:row>
      <xdr:rowOff>685800</xdr:rowOff>
    </xdr:from>
    <xdr:ext cx="701040" cy="701040"/>
    <xdr:pic>
      <xdr:nvPicPr>
        <xdr:cNvPr id="88" name="Graphique 87" descr="Écran avec un remplissage uni">
          <a:hlinkClick xmlns:r="http://schemas.openxmlformats.org/officeDocument/2006/relationships" r:id="rId47"/>
          <a:extLst>
            <a:ext uri="{FF2B5EF4-FFF2-40B4-BE49-F238E27FC236}">
              <a16:creationId xmlns:a16="http://schemas.microsoft.com/office/drawing/2014/main" id="{8D6858B2-0C8C-4688-AB60-B18032D0B246}"/>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9596080"/>
          <a:ext cx="701040" cy="701040"/>
        </a:xfrm>
        <a:prstGeom prst="rect">
          <a:avLst/>
        </a:prstGeom>
      </xdr:spPr>
    </xdr:pic>
    <xdr:clientData/>
  </xdr:oneCellAnchor>
  <xdr:oneCellAnchor>
    <xdr:from>
      <xdr:col>14</xdr:col>
      <xdr:colOff>441960</xdr:colOff>
      <xdr:row>37</xdr:row>
      <xdr:rowOff>685800</xdr:rowOff>
    </xdr:from>
    <xdr:ext cx="701040" cy="701040"/>
    <xdr:pic>
      <xdr:nvPicPr>
        <xdr:cNvPr id="89" name="Graphique 88" descr="Écran avec un remplissage uni">
          <a:extLst>
            <a:ext uri="{FF2B5EF4-FFF2-40B4-BE49-F238E27FC236}">
              <a16:creationId xmlns:a16="http://schemas.microsoft.com/office/drawing/2014/main" id="{8EE65333-5E7B-46AF-8DD0-D73203207649}"/>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1447740"/>
          <a:ext cx="701040" cy="701040"/>
        </a:xfrm>
        <a:prstGeom prst="rect">
          <a:avLst/>
        </a:prstGeom>
      </xdr:spPr>
    </xdr:pic>
    <xdr:clientData/>
  </xdr:oneCellAnchor>
  <xdr:oneCellAnchor>
    <xdr:from>
      <xdr:col>14</xdr:col>
      <xdr:colOff>441960</xdr:colOff>
      <xdr:row>38</xdr:row>
      <xdr:rowOff>685800</xdr:rowOff>
    </xdr:from>
    <xdr:ext cx="701040" cy="701040"/>
    <xdr:pic>
      <xdr:nvPicPr>
        <xdr:cNvPr id="90" name="Graphique 89" descr="Écran avec un remplissage uni">
          <a:hlinkClick xmlns:r="http://schemas.openxmlformats.org/officeDocument/2006/relationships" r:id="rId48"/>
          <a:extLst>
            <a:ext uri="{FF2B5EF4-FFF2-40B4-BE49-F238E27FC236}">
              <a16:creationId xmlns:a16="http://schemas.microsoft.com/office/drawing/2014/main" id="{C251D197-AF70-42F9-B36C-E309510EDC5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3482280"/>
          <a:ext cx="701040" cy="701040"/>
        </a:xfrm>
        <a:prstGeom prst="rect">
          <a:avLst/>
        </a:prstGeom>
      </xdr:spPr>
    </xdr:pic>
    <xdr:clientData/>
  </xdr:oneCellAnchor>
  <xdr:oneCellAnchor>
    <xdr:from>
      <xdr:col>14</xdr:col>
      <xdr:colOff>441960</xdr:colOff>
      <xdr:row>39</xdr:row>
      <xdr:rowOff>685800</xdr:rowOff>
    </xdr:from>
    <xdr:ext cx="701040" cy="701040"/>
    <xdr:pic>
      <xdr:nvPicPr>
        <xdr:cNvPr id="91" name="Graphique 90" descr="Écran avec un remplissage uni">
          <a:extLst>
            <a:ext uri="{FF2B5EF4-FFF2-40B4-BE49-F238E27FC236}">
              <a16:creationId xmlns:a16="http://schemas.microsoft.com/office/drawing/2014/main" id="{31228AE9-1B99-43C1-8125-D9667604EE01}"/>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5516820"/>
          <a:ext cx="701040" cy="701040"/>
        </a:xfrm>
        <a:prstGeom prst="rect">
          <a:avLst/>
        </a:prstGeom>
      </xdr:spPr>
    </xdr:pic>
    <xdr:clientData/>
  </xdr:oneCellAnchor>
  <xdr:oneCellAnchor>
    <xdr:from>
      <xdr:col>14</xdr:col>
      <xdr:colOff>441960</xdr:colOff>
      <xdr:row>40</xdr:row>
      <xdr:rowOff>685800</xdr:rowOff>
    </xdr:from>
    <xdr:ext cx="701040" cy="701040"/>
    <xdr:pic>
      <xdr:nvPicPr>
        <xdr:cNvPr id="92" name="Graphique 91" descr="Écran avec un remplissage uni">
          <a:hlinkClick xmlns:r="http://schemas.openxmlformats.org/officeDocument/2006/relationships" r:id="rId49"/>
          <a:extLst>
            <a:ext uri="{FF2B5EF4-FFF2-40B4-BE49-F238E27FC236}">
              <a16:creationId xmlns:a16="http://schemas.microsoft.com/office/drawing/2014/main" id="{7DACA5D4-6C2E-4DD9-BF8B-6950173533A3}"/>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7551360"/>
          <a:ext cx="701040" cy="701040"/>
        </a:xfrm>
        <a:prstGeom prst="rect">
          <a:avLst/>
        </a:prstGeom>
      </xdr:spPr>
    </xdr:pic>
    <xdr:clientData/>
  </xdr:oneCellAnchor>
  <xdr:oneCellAnchor>
    <xdr:from>
      <xdr:col>14</xdr:col>
      <xdr:colOff>441960</xdr:colOff>
      <xdr:row>41</xdr:row>
      <xdr:rowOff>685800</xdr:rowOff>
    </xdr:from>
    <xdr:ext cx="701040" cy="701040"/>
    <xdr:pic>
      <xdr:nvPicPr>
        <xdr:cNvPr id="93" name="Graphique 92" descr="Écran avec un remplissage uni">
          <a:extLst>
            <a:ext uri="{FF2B5EF4-FFF2-40B4-BE49-F238E27FC236}">
              <a16:creationId xmlns:a16="http://schemas.microsoft.com/office/drawing/2014/main" id="{6A84A96A-8BC2-4363-828A-B0E1D042ECC7}"/>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9585900"/>
          <a:ext cx="701040" cy="701040"/>
        </a:xfrm>
        <a:prstGeom prst="rect">
          <a:avLst/>
        </a:prstGeom>
      </xdr:spPr>
    </xdr:pic>
    <xdr:clientData/>
  </xdr:oneCellAnchor>
  <xdr:oneCellAnchor>
    <xdr:from>
      <xdr:col>14</xdr:col>
      <xdr:colOff>441960</xdr:colOff>
      <xdr:row>42</xdr:row>
      <xdr:rowOff>685800</xdr:rowOff>
    </xdr:from>
    <xdr:ext cx="701040" cy="701040"/>
    <xdr:pic>
      <xdr:nvPicPr>
        <xdr:cNvPr id="94" name="Graphique 93" descr="Écran avec un remplissage uni">
          <a:hlinkClick xmlns:r="http://schemas.openxmlformats.org/officeDocument/2006/relationships" r:id="rId50"/>
          <a:extLst>
            <a:ext uri="{FF2B5EF4-FFF2-40B4-BE49-F238E27FC236}">
              <a16:creationId xmlns:a16="http://schemas.microsoft.com/office/drawing/2014/main" id="{4455E397-73CC-44B8-B12D-A9773FF3477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1620440"/>
          <a:ext cx="701040" cy="701040"/>
        </a:xfrm>
        <a:prstGeom prst="rect">
          <a:avLst/>
        </a:prstGeom>
      </xdr:spPr>
    </xdr:pic>
    <xdr:clientData/>
  </xdr:oneCellAnchor>
  <xdr:oneCellAnchor>
    <xdr:from>
      <xdr:col>14</xdr:col>
      <xdr:colOff>441960</xdr:colOff>
      <xdr:row>43</xdr:row>
      <xdr:rowOff>685800</xdr:rowOff>
    </xdr:from>
    <xdr:ext cx="701040" cy="701040"/>
    <xdr:pic>
      <xdr:nvPicPr>
        <xdr:cNvPr id="95" name="Graphique 94" descr="Écran avec un remplissage uni">
          <a:extLst>
            <a:ext uri="{FF2B5EF4-FFF2-40B4-BE49-F238E27FC236}">
              <a16:creationId xmlns:a16="http://schemas.microsoft.com/office/drawing/2014/main" id="{50EF0EE1-B946-49BA-AB9D-77826835846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3654980"/>
          <a:ext cx="701040" cy="701040"/>
        </a:xfrm>
        <a:prstGeom prst="rect">
          <a:avLst/>
        </a:prstGeom>
      </xdr:spPr>
    </xdr:pic>
    <xdr:clientData/>
  </xdr:oneCellAnchor>
  <xdr:oneCellAnchor>
    <xdr:from>
      <xdr:col>14</xdr:col>
      <xdr:colOff>441960</xdr:colOff>
      <xdr:row>44</xdr:row>
      <xdr:rowOff>685800</xdr:rowOff>
    </xdr:from>
    <xdr:ext cx="701040" cy="701040"/>
    <xdr:pic>
      <xdr:nvPicPr>
        <xdr:cNvPr id="96" name="Graphique 95" descr="Écran avec un remplissage uni">
          <a:hlinkClick xmlns:r="http://schemas.openxmlformats.org/officeDocument/2006/relationships" r:id="rId51"/>
          <a:extLst>
            <a:ext uri="{FF2B5EF4-FFF2-40B4-BE49-F238E27FC236}">
              <a16:creationId xmlns:a16="http://schemas.microsoft.com/office/drawing/2014/main" id="{0E56B4A6-C45D-43C2-92FF-FDBE207D2455}"/>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5689520"/>
          <a:ext cx="701040" cy="701040"/>
        </a:xfrm>
        <a:prstGeom prst="rect">
          <a:avLst/>
        </a:prstGeom>
      </xdr:spPr>
    </xdr:pic>
    <xdr:clientData/>
  </xdr:oneCellAnchor>
  <xdr:oneCellAnchor>
    <xdr:from>
      <xdr:col>14</xdr:col>
      <xdr:colOff>441960</xdr:colOff>
      <xdr:row>45</xdr:row>
      <xdr:rowOff>685800</xdr:rowOff>
    </xdr:from>
    <xdr:ext cx="701040" cy="701040"/>
    <xdr:pic>
      <xdr:nvPicPr>
        <xdr:cNvPr id="97" name="Graphique 96" descr="Écran avec un remplissage uni">
          <a:extLst>
            <a:ext uri="{FF2B5EF4-FFF2-40B4-BE49-F238E27FC236}">
              <a16:creationId xmlns:a16="http://schemas.microsoft.com/office/drawing/2014/main" id="{A564BE18-9B57-4E24-BE1E-DBB67FB58992}"/>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7724060"/>
          <a:ext cx="701040" cy="701040"/>
        </a:xfrm>
        <a:prstGeom prst="rect">
          <a:avLst/>
        </a:prstGeom>
      </xdr:spPr>
    </xdr:pic>
    <xdr:clientData/>
  </xdr:oneCellAnchor>
  <xdr:oneCellAnchor>
    <xdr:from>
      <xdr:col>14</xdr:col>
      <xdr:colOff>441960</xdr:colOff>
      <xdr:row>46</xdr:row>
      <xdr:rowOff>685800</xdr:rowOff>
    </xdr:from>
    <xdr:ext cx="701040" cy="701040"/>
    <xdr:pic>
      <xdr:nvPicPr>
        <xdr:cNvPr id="98" name="Graphique 97" descr="Écran avec un remplissage uni">
          <a:hlinkClick xmlns:r="http://schemas.openxmlformats.org/officeDocument/2006/relationships" r:id="rId52"/>
          <a:extLst>
            <a:ext uri="{FF2B5EF4-FFF2-40B4-BE49-F238E27FC236}">
              <a16:creationId xmlns:a16="http://schemas.microsoft.com/office/drawing/2014/main" id="{69729EEB-CA96-4E43-906A-EDEAD276150E}"/>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9758600"/>
          <a:ext cx="701040" cy="701040"/>
        </a:xfrm>
        <a:prstGeom prst="rect">
          <a:avLst/>
        </a:prstGeom>
      </xdr:spPr>
    </xdr:pic>
    <xdr:clientData/>
  </xdr:oneCellAnchor>
  <xdr:oneCellAnchor>
    <xdr:from>
      <xdr:col>14</xdr:col>
      <xdr:colOff>441960</xdr:colOff>
      <xdr:row>47</xdr:row>
      <xdr:rowOff>685800</xdr:rowOff>
    </xdr:from>
    <xdr:ext cx="701040" cy="701040"/>
    <xdr:pic>
      <xdr:nvPicPr>
        <xdr:cNvPr id="99" name="Graphique 98" descr="Écran avec un remplissage uni">
          <a:extLst>
            <a:ext uri="{FF2B5EF4-FFF2-40B4-BE49-F238E27FC236}">
              <a16:creationId xmlns:a16="http://schemas.microsoft.com/office/drawing/2014/main" id="{FE65492A-5FB7-4C31-80A3-EA6FAD144447}"/>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1419760"/>
          <a:ext cx="701040" cy="701040"/>
        </a:xfrm>
        <a:prstGeom prst="rect">
          <a:avLst/>
        </a:prstGeom>
      </xdr:spPr>
    </xdr:pic>
    <xdr:clientData/>
  </xdr:oneCellAnchor>
  <xdr:oneCellAnchor>
    <xdr:from>
      <xdr:col>14</xdr:col>
      <xdr:colOff>441960</xdr:colOff>
      <xdr:row>48</xdr:row>
      <xdr:rowOff>685800</xdr:rowOff>
    </xdr:from>
    <xdr:ext cx="701040" cy="701040"/>
    <xdr:pic>
      <xdr:nvPicPr>
        <xdr:cNvPr id="100" name="Graphique 99" descr="Écran avec un remplissage uni">
          <a:hlinkClick xmlns:r="http://schemas.openxmlformats.org/officeDocument/2006/relationships" r:id="rId53"/>
          <a:extLst>
            <a:ext uri="{FF2B5EF4-FFF2-40B4-BE49-F238E27FC236}">
              <a16:creationId xmlns:a16="http://schemas.microsoft.com/office/drawing/2014/main" id="{2E4001C8-4AB7-4C33-A4A5-87E4AFD43E8F}"/>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3058060"/>
          <a:ext cx="701040" cy="701040"/>
        </a:xfrm>
        <a:prstGeom prst="rect">
          <a:avLst/>
        </a:prstGeom>
      </xdr:spPr>
    </xdr:pic>
    <xdr:clientData/>
  </xdr:oneCellAnchor>
  <xdr:oneCellAnchor>
    <xdr:from>
      <xdr:col>14</xdr:col>
      <xdr:colOff>441960</xdr:colOff>
      <xdr:row>49</xdr:row>
      <xdr:rowOff>685800</xdr:rowOff>
    </xdr:from>
    <xdr:ext cx="701040" cy="701040"/>
    <xdr:pic>
      <xdr:nvPicPr>
        <xdr:cNvPr id="101" name="Graphique 100" descr="Écran avec un remplissage uni">
          <a:extLst>
            <a:ext uri="{FF2B5EF4-FFF2-40B4-BE49-F238E27FC236}">
              <a16:creationId xmlns:a16="http://schemas.microsoft.com/office/drawing/2014/main" id="{5859BA12-5F3C-4693-AEE7-1A011D4CAF8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4772560"/>
          <a:ext cx="701040" cy="701040"/>
        </a:xfrm>
        <a:prstGeom prst="rect">
          <a:avLst/>
        </a:prstGeom>
      </xdr:spPr>
    </xdr:pic>
    <xdr:clientData/>
  </xdr:oneCellAnchor>
  <xdr:oneCellAnchor>
    <xdr:from>
      <xdr:col>14</xdr:col>
      <xdr:colOff>441960</xdr:colOff>
      <xdr:row>50</xdr:row>
      <xdr:rowOff>685800</xdr:rowOff>
    </xdr:from>
    <xdr:ext cx="701040" cy="701040"/>
    <xdr:pic>
      <xdr:nvPicPr>
        <xdr:cNvPr id="102" name="Graphique 101" descr="Écran avec un remplissage uni">
          <a:hlinkClick xmlns:r="http://schemas.openxmlformats.org/officeDocument/2006/relationships" r:id="rId54"/>
          <a:extLst>
            <a:ext uri="{FF2B5EF4-FFF2-40B4-BE49-F238E27FC236}">
              <a16:creationId xmlns:a16="http://schemas.microsoft.com/office/drawing/2014/main" id="{52FAE953-C0C1-47C3-9B98-211757FEE154}"/>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6311800"/>
          <a:ext cx="701040" cy="701040"/>
        </a:xfrm>
        <a:prstGeom prst="rect">
          <a:avLst/>
        </a:prstGeom>
      </xdr:spPr>
    </xdr:pic>
    <xdr:clientData/>
  </xdr:oneCellAnchor>
  <xdr:oneCellAnchor>
    <xdr:from>
      <xdr:col>14</xdr:col>
      <xdr:colOff>441960</xdr:colOff>
      <xdr:row>51</xdr:row>
      <xdr:rowOff>685800</xdr:rowOff>
    </xdr:from>
    <xdr:ext cx="701040" cy="701040"/>
    <xdr:pic>
      <xdr:nvPicPr>
        <xdr:cNvPr id="103" name="Graphique 102" descr="Écran avec un remplissage uni">
          <a:extLst>
            <a:ext uri="{FF2B5EF4-FFF2-40B4-BE49-F238E27FC236}">
              <a16:creationId xmlns:a16="http://schemas.microsoft.com/office/drawing/2014/main" id="{87C095E9-A40C-4189-87D9-DAD6770E2E6D}"/>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7896760"/>
          <a:ext cx="701040" cy="701040"/>
        </a:xfrm>
        <a:prstGeom prst="rect">
          <a:avLst/>
        </a:prstGeom>
      </xdr:spPr>
    </xdr:pic>
    <xdr:clientData/>
  </xdr:oneCellAnchor>
  <xdr:oneCellAnchor>
    <xdr:from>
      <xdr:col>14</xdr:col>
      <xdr:colOff>441960</xdr:colOff>
      <xdr:row>52</xdr:row>
      <xdr:rowOff>685800</xdr:rowOff>
    </xdr:from>
    <xdr:ext cx="701040" cy="701040"/>
    <xdr:pic>
      <xdr:nvPicPr>
        <xdr:cNvPr id="104" name="Graphique 103" descr="Écran avec un remplissage uni">
          <a:hlinkClick xmlns:r="http://schemas.openxmlformats.org/officeDocument/2006/relationships" r:id="rId55"/>
          <a:extLst>
            <a:ext uri="{FF2B5EF4-FFF2-40B4-BE49-F238E27FC236}">
              <a16:creationId xmlns:a16="http://schemas.microsoft.com/office/drawing/2014/main" id="{18072BC6-12BC-4705-88DB-F2C45FD924E8}"/>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9542680"/>
          <a:ext cx="701040" cy="701040"/>
        </a:xfrm>
        <a:prstGeom prst="rect">
          <a:avLst/>
        </a:prstGeom>
      </xdr:spPr>
    </xdr:pic>
    <xdr:clientData/>
  </xdr:oneCellAnchor>
  <xdr:oneCellAnchor>
    <xdr:from>
      <xdr:col>14</xdr:col>
      <xdr:colOff>441960</xdr:colOff>
      <xdr:row>53</xdr:row>
      <xdr:rowOff>685800</xdr:rowOff>
    </xdr:from>
    <xdr:ext cx="701040" cy="701040"/>
    <xdr:pic>
      <xdr:nvPicPr>
        <xdr:cNvPr id="105" name="Graphique 104" descr="Écran avec un remplissage uni">
          <a:extLst>
            <a:ext uri="{FF2B5EF4-FFF2-40B4-BE49-F238E27FC236}">
              <a16:creationId xmlns:a16="http://schemas.microsoft.com/office/drawing/2014/main" id="{AFB45E73-DF38-47F8-B9DE-5410DC8C6B44}"/>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1577220"/>
          <a:ext cx="701040" cy="701040"/>
        </a:xfrm>
        <a:prstGeom prst="rect">
          <a:avLst/>
        </a:prstGeom>
      </xdr:spPr>
    </xdr:pic>
    <xdr:clientData/>
  </xdr:oneCellAnchor>
  <xdr:oneCellAnchor>
    <xdr:from>
      <xdr:col>14</xdr:col>
      <xdr:colOff>441960</xdr:colOff>
      <xdr:row>54</xdr:row>
      <xdr:rowOff>685800</xdr:rowOff>
    </xdr:from>
    <xdr:ext cx="701040" cy="701040"/>
    <xdr:pic>
      <xdr:nvPicPr>
        <xdr:cNvPr id="106" name="Graphique 105" descr="Écran avec un remplissage uni">
          <a:hlinkClick xmlns:r="http://schemas.openxmlformats.org/officeDocument/2006/relationships" r:id="rId56"/>
          <a:extLst>
            <a:ext uri="{FF2B5EF4-FFF2-40B4-BE49-F238E27FC236}">
              <a16:creationId xmlns:a16="http://schemas.microsoft.com/office/drawing/2014/main" id="{C7927654-C4E2-432C-A5B0-DF0750408943}"/>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3611760"/>
          <a:ext cx="701040" cy="701040"/>
        </a:xfrm>
        <a:prstGeom prst="rect">
          <a:avLst/>
        </a:prstGeom>
      </xdr:spPr>
    </xdr:pic>
    <xdr:clientData/>
  </xdr:oneCellAnchor>
  <xdr:oneCellAnchor>
    <xdr:from>
      <xdr:col>14</xdr:col>
      <xdr:colOff>441960</xdr:colOff>
      <xdr:row>55</xdr:row>
      <xdr:rowOff>685800</xdr:rowOff>
    </xdr:from>
    <xdr:ext cx="701040" cy="701040"/>
    <xdr:pic>
      <xdr:nvPicPr>
        <xdr:cNvPr id="107" name="Graphique 106" descr="Écran avec un remplissage uni">
          <a:extLst>
            <a:ext uri="{FF2B5EF4-FFF2-40B4-BE49-F238E27FC236}">
              <a16:creationId xmlns:a16="http://schemas.microsoft.com/office/drawing/2014/main" id="{62216573-D0D6-4ED8-A2AA-3CA9877CB4B8}"/>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5646300"/>
          <a:ext cx="701040" cy="701040"/>
        </a:xfrm>
        <a:prstGeom prst="rect">
          <a:avLst/>
        </a:prstGeom>
      </xdr:spPr>
    </xdr:pic>
    <xdr:clientData/>
  </xdr:oneCellAnchor>
  <xdr:oneCellAnchor>
    <xdr:from>
      <xdr:col>14</xdr:col>
      <xdr:colOff>441960</xdr:colOff>
      <xdr:row>56</xdr:row>
      <xdr:rowOff>685800</xdr:rowOff>
    </xdr:from>
    <xdr:ext cx="701040" cy="701040"/>
    <xdr:pic>
      <xdr:nvPicPr>
        <xdr:cNvPr id="108" name="Graphique 107" descr="Écran avec un remplissage uni">
          <a:hlinkClick xmlns:r="http://schemas.openxmlformats.org/officeDocument/2006/relationships" r:id="rId57"/>
          <a:extLst>
            <a:ext uri="{FF2B5EF4-FFF2-40B4-BE49-F238E27FC236}">
              <a16:creationId xmlns:a16="http://schemas.microsoft.com/office/drawing/2014/main" id="{B91526AF-A044-40F8-AD38-C3A60E613F8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7680840"/>
          <a:ext cx="701040" cy="701040"/>
        </a:xfrm>
        <a:prstGeom prst="rect">
          <a:avLst/>
        </a:prstGeom>
      </xdr:spPr>
    </xdr:pic>
    <xdr:clientData/>
  </xdr:oneCellAnchor>
  <xdr:oneCellAnchor>
    <xdr:from>
      <xdr:col>14</xdr:col>
      <xdr:colOff>441960</xdr:colOff>
      <xdr:row>57</xdr:row>
      <xdr:rowOff>685800</xdr:rowOff>
    </xdr:from>
    <xdr:ext cx="701040" cy="701040"/>
    <xdr:pic>
      <xdr:nvPicPr>
        <xdr:cNvPr id="109" name="Graphique 108" descr="Écran avec un remplissage uni">
          <a:extLst>
            <a:ext uri="{FF2B5EF4-FFF2-40B4-BE49-F238E27FC236}">
              <a16:creationId xmlns:a16="http://schemas.microsoft.com/office/drawing/2014/main" id="{C022071D-E4C8-4D5F-B1FC-95E8A75FCFE6}"/>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9837300"/>
          <a:ext cx="701040" cy="701040"/>
        </a:xfrm>
        <a:prstGeom prst="rect">
          <a:avLst/>
        </a:prstGeom>
      </xdr:spPr>
    </xdr:pic>
    <xdr:clientData/>
  </xdr:oneCellAnchor>
  <xdr:oneCellAnchor>
    <xdr:from>
      <xdr:col>14</xdr:col>
      <xdr:colOff>441960</xdr:colOff>
      <xdr:row>58</xdr:row>
      <xdr:rowOff>685800</xdr:rowOff>
    </xdr:from>
    <xdr:ext cx="701040" cy="701040"/>
    <xdr:pic>
      <xdr:nvPicPr>
        <xdr:cNvPr id="110" name="Graphique 109" descr="Écran avec un remplissage uni">
          <a:hlinkClick xmlns:r="http://schemas.openxmlformats.org/officeDocument/2006/relationships" r:id="rId58"/>
          <a:extLst>
            <a:ext uri="{FF2B5EF4-FFF2-40B4-BE49-F238E27FC236}">
              <a16:creationId xmlns:a16="http://schemas.microsoft.com/office/drawing/2014/main" id="{75F0AF87-741C-478E-9AD2-ED4A52AE7D0E}"/>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71993760"/>
          <a:ext cx="701040" cy="701040"/>
        </a:xfrm>
        <a:prstGeom prst="rect">
          <a:avLst/>
        </a:prstGeom>
      </xdr:spPr>
    </xdr:pic>
    <xdr:clientData/>
  </xdr:oneCellAnchor>
  <xdr:oneCellAnchor>
    <xdr:from>
      <xdr:col>14</xdr:col>
      <xdr:colOff>441960</xdr:colOff>
      <xdr:row>33</xdr:row>
      <xdr:rowOff>685800</xdr:rowOff>
    </xdr:from>
    <xdr:ext cx="701040" cy="701040"/>
    <xdr:pic>
      <xdr:nvPicPr>
        <xdr:cNvPr id="111" name="Graphique 110" descr="Écran avec un remplissage uni">
          <a:hlinkClick xmlns:r="http://schemas.openxmlformats.org/officeDocument/2006/relationships" r:id="rId59"/>
          <a:extLst>
            <a:ext uri="{FF2B5EF4-FFF2-40B4-BE49-F238E27FC236}">
              <a16:creationId xmlns:a16="http://schemas.microsoft.com/office/drawing/2014/main" id="{967F0A9E-CAC5-4724-B253-1E7575E62C8E}"/>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4384000"/>
          <a:ext cx="701040" cy="701040"/>
        </a:xfrm>
        <a:prstGeom prst="rect">
          <a:avLst/>
        </a:prstGeom>
      </xdr:spPr>
    </xdr:pic>
    <xdr:clientData/>
  </xdr:oneCellAnchor>
  <xdr:oneCellAnchor>
    <xdr:from>
      <xdr:col>14</xdr:col>
      <xdr:colOff>441960</xdr:colOff>
      <xdr:row>35</xdr:row>
      <xdr:rowOff>685800</xdr:rowOff>
    </xdr:from>
    <xdr:ext cx="701040" cy="701040"/>
    <xdr:pic>
      <xdr:nvPicPr>
        <xdr:cNvPr id="112" name="Graphique 111" descr="Écran avec un remplissage uni">
          <a:hlinkClick xmlns:r="http://schemas.openxmlformats.org/officeDocument/2006/relationships" r:id="rId60"/>
          <a:extLst>
            <a:ext uri="{FF2B5EF4-FFF2-40B4-BE49-F238E27FC236}">
              <a16:creationId xmlns:a16="http://schemas.microsoft.com/office/drawing/2014/main" id="{DD0CFBB9-04BA-45AD-9FF5-E248FF056936}"/>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27843480"/>
          <a:ext cx="701040" cy="701040"/>
        </a:xfrm>
        <a:prstGeom prst="rect">
          <a:avLst/>
        </a:prstGeom>
      </xdr:spPr>
    </xdr:pic>
    <xdr:clientData/>
  </xdr:oneCellAnchor>
  <xdr:oneCellAnchor>
    <xdr:from>
      <xdr:col>14</xdr:col>
      <xdr:colOff>441960</xdr:colOff>
      <xdr:row>37</xdr:row>
      <xdr:rowOff>685800</xdr:rowOff>
    </xdr:from>
    <xdr:ext cx="701040" cy="701040"/>
    <xdr:pic>
      <xdr:nvPicPr>
        <xdr:cNvPr id="113" name="Graphique 112" descr="Écran avec un remplissage uni">
          <a:hlinkClick xmlns:r="http://schemas.openxmlformats.org/officeDocument/2006/relationships" r:id="rId61"/>
          <a:extLst>
            <a:ext uri="{FF2B5EF4-FFF2-40B4-BE49-F238E27FC236}">
              <a16:creationId xmlns:a16="http://schemas.microsoft.com/office/drawing/2014/main" id="{4276CB7C-3A7B-4DA5-8ABC-9D135E15ECF8}"/>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1447740"/>
          <a:ext cx="701040" cy="701040"/>
        </a:xfrm>
        <a:prstGeom prst="rect">
          <a:avLst/>
        </a:prstGeom>
      </xdr:spPr>
    </xdr:pic>
    <xdr:clientData/>
  </xdr:oneCellAnchor>
  <xdr:oneCellAnchor>
    <xdr:from>
      <xdr:col>14</xdr:col>
      <xdr:colOff>441960</xdr:colOff>
      <xdr:row>39</xdr:row>
      <xdr:rowOff>685800</xdr:rowOff>
    </xdr:from>
    <xdr:ext cx="701040" cy="701040"/>
    <xdr:pic>
      <xdr:nvPicPr>
        <xdr:cNvPr id="114" name="Graphique 113" descr="Écran avec un remplissage uni">
          <a:hlinkClick xmlns:r="http://schemas.openxmlformats.org/officeDocument/2006/relationships" r:id="rId62"/>
          <a:extLst>
            <a:ext uri="{FF2B5EF4-FFF2-40B4-BE49-F238E27FC236}">
              <a16:creationId xmlns:a16="http://schemas.microsoft.com/office/drawing/2014/main" id="{0EC1AA0B-F469-45A8-A945-48689A449235}"/>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5516820"/>
          <a:ext cx="701040" cy="701040"/>
        </a:xfrm>
        <a:prstGeom prst="rect">
          <a:avLst/>
        </a:prstGeom>
      </xdr:spPr>
    </xdr:pic>
    <xdr:clientData/>
  </xdr:oneCellAnchor>
  <xdr:oneCellAnchor>
    <xdr:from>
      <xdr:col>14</xdr:col>
      <xdr:colOff>441960</xdr:colOff>
      <xdr:row>41</xdr:row>
      <xdr:rowOff>685800</xdr:rowOff>
    </xdr:from>
    <xdr:ext cx="701040" cy="701040"/>
    <xdr:pic>
      <xdr:nvPicPr>
        <xdr:cNvPr id="115" name="Graphique 114" descr="Écran avec un remplissage uni">
          <a:hlinkClick xmlns:r="http://schemas.openxmlformats.org/officeDocument/2006/relationships" r:id="rId63"/>
          <a:extLst>
            <a:ext uri="{FF2B5EF4-FFF2-40B4-BE49-F238E27FC236}">
              <a16:creationId xmlns:a16="http://schemas.microsoft.com/office/drawing/2014/main" id="{CA8B6394-DB8E-43D6-8F3E-065CAF6015C1}"/>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39585900"/>
          <a:ext cx="701040" cy="701040"/>
        </a:xfrm>
        <a:prstGeom prst="rect">
          <a:avLst/>
        </a:prstGeom>
      </xdr:spPr>
    </xdr:pic>
    <xdr:clientData/>
  </xdr:oneCellAnchor>
  <xdr:oneCellAnchor>
    <xdr:from>
      <xdr:col>14</xdr:col>
      <xdr:colOff>441960</xdr:colOff>
      <xdr:row>43</xdr:row>
      <xdr:rowOff>685800</xdr:rowOff>
    </xdr:from>
    <xdr:ext cx="701040" cy="701040"/>
    <xdr:pic>
      <xdr:nvPicPr>
        <xdr:cNvPr id="116" name="Graphique 115" descr="Écran avec un remplissage uni">
          <a:hlinkClick xmlns:r="http://schemas.openxmlformats.org/officeDocument/2006/relationships" r:id="rId64"/>
          <a:extLst>
            <a:ext uri="{FF2B5EF4-FFF2-40B4-BE49-F238E27FC236}">
              <a16:creationId xmlns:a16="http://schemas.microsoft.com/office/drawing/2014/main" id="{04637300-77FD-4A32-99CB-79914790F1F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3654980"/>
          <a:ext cx="701040" cy="701040"/>
        </a:xfrm>
        <a:prstGeom prst="rect">
          <a:avLst/>
        </a:prstGeom>
      </xdr:spPr>
    </xdr:pic>
    <xdr:clientData/>
  </xdr:oneCellAnchor>
  <xdr:oneCellAnchor>
    <xdr:from>
      <xdr:col>14</xdr:col>
      <xdr:colOff>441960</xdr:colOff>
      <xdr:row>45</xdr:row>
      <xdr:rowOff>685800</xdr:rowOff>
    </xdr:from>
    <xdr:ext cx="701040" cy="701040"/>
    <xdr:pic>
      <xdr:nvPicPr>
        <xdr:cNvPr id="117" name="Graphique 116" descr="Écran avec un remplissage uni">
          <a:hlinkClick xmlns:r="http://schemas.openxmlformats.org/officeDocument/2006/relationships" r:id="rId65"/>
          <a:extLst>
            <a:ext uri="{FF2B5EF4-FFF2-40B4-BE49-F238E27FC236}">
              <a16:creationId xmlns:a16="http://schemas.microsoft.com/office/drawing/2014/main" id="{B102DF08-BF7C-4D43-9881-A54C17E9EEFC}"/>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47724060"/>
          <a:ext cx="701040" cy="701040"/>
        </a:xfrm>
        <a:prstGeom prst="rect">
          <a:avLst/>
        </a:prstGeom>
      </xdr:spPr>
    </xdr:pic>
    <xdr:clientData/>
  </xdr:oneCellAnchor>
  <xdr:oneCellAnchor>
    <xdr:from>
      <xdr:col>14</xdr:col>
      <xdr:colOff>441960</xdr:colOff>
      <xdr:row>47</xdr:row>
      <xdr:rowOff>685800</xdr:rowOff>
    </xdr:from>
    <xdr:ext cx="701040" cy="701040"/>
    <xdr:pic>
      <xdr:nvPicPr>
        <xdr:cNvPr id="118" name="Graphique 117" descr="Écran avec un remplissage uni">
          <a:extLst>
            <a:ext uri="{FF2B5EF4-FFF2-40B4-BE49-F238E27FC236}">
              <a16:creationId xmlns:a16="http://schemas.microsoft.com/office/drawing/2014/main" id="{CE5E4524-E566-4E05-877C-1E658559CE12}"/>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1419760"/>
          <a:ext cx="701040" cy="701040"/>
        </a:xfrm>
        <a:prstGeom prst="rect">
          <a:avLst/>
        </a:prstGeom>
      </xdr:spPr>
    </xdr:pic>
    <xdr:clientData/>
  </xdr:oneCellAnchor>
  <xdr:twoCellAnchor editAs="oneCell">
    <xdr:from>
      <xdr:col>14</xdr:col>
      <xdr:colOff>0</xdr:colOff>
      <xdr:row>47</xdr:row>
      <xdr:rowOff>361949</xdr:rowOff>
    </xdr:from>
    <xdr:to>
      <xdr:col>16</xdr:col>
      <xdr:colOff>7620</xdr:colOff>
      <xdr:row>47</xdr:row>
      <xdr:rowOff>1390650</xdr:rowOff>
    </xdr:to>
    <xdr:pic>
      <xdr:nvPicPr>
        <xdr:cNvPr id="119" name="Image 118">
          <a:hlinkClick xmlns:r="http://schemas.openxmlformats.org/officeDocument/2006/relationships" r:id="rId66"/>
          <a:extLst>
            <a:ext uri="{FF2B5EF4-FFF2-40B4-BE49-F238E27FC236}">
              <a16:creationId xmlns:a16="http://schemas.microsoft.com/office/drawing/2014/main" id="{ED12452A-C20D-47AA-B872-6A7953BCB5F4}"/>
            </a:ext>
          </a:extLst>
        </xdr:cNvPr>
        <xdr:cNvPicPr>
          <a:picLocks noChangeAspect="1" noChangeArrowheads="1"/>
        </xdr:cNvPicPr>
      </xdr:nvPicPr>
      <xdr:blipFill rotWithShape="1">
        <a:blip xmlns:r="http://schemas.openxmlformats.org/officeDocument/2006/relationships" r:embed="rId67">
          <a:extLst>
            <a:ext uri="{28A0092B-C50C-407E-A947-70E740481C1C}">
              <a14:useLocalDpi xmlns:a14="http://schemas.microsoft.com/office/drawing/2010/main" val="0"/>
            </a:ext>
          </a:extLst>
        </a:blip>
        <a:srcRect t="25397" b="27313"/>
        <a:stretch/>
      </xdr:blipFill>
      <xdr:spPr bwMode="auto">
        <a:xfrm>
          <a:off x="24071580" y="51095909"/>
          <a:ext cx="1607820" cy="1028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441960</xdr:colOff>
      <xdr:row>51</xdr:row>
      <xdr:rowOff>685800</xdr:rowOff>
    </xdr:from>
    <xdr:ext cx="701040" cy="701040"/>
    <xdr:pic>
      <xdr:nvPicPr>
        <xdr:cNvPr id="120" name="Graphique 119" descr="Écran avec un remplissage uni">
          <a:hlinkClick xmlns:r="http://schemas.openxmlformats.org/officeDocument/2006/relationships" r:id="rId68"/>
          <a:extLst>
            <a:ext uri="{FF2B5EF4-FFF2-40B4-BE49-F238E27FC236}">
              <a16:creationId xmlns:a16="http://schemas.microsoft.com/office/drawing/2014/main" id="{5DE1A650-62C9-4E87-A95E-FE6F8B8F59A1}"/>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7896760"/>
          <a:ext cx="701040" cy="701040"/>
        </a:xfrm>
        <a:prstGeom prst="rect">
          <a:avLst/>
        </a:prstGeom>
      </xdr:spPr>
    </xdr:pic>
    <xdr:clientData/>
  </xdr:oneCellAnchor>
  <xdr:oneCellAnchor>
    <xdr:from>
      <xdr:col>14</xdr:col>
      <xdr:colOff>441960</xdr:colOff>
      <xdr:row>49</xdr:row>
      <xdr:rowOff>685800</xdr:rowOff>
    </xdr:from>
    <xdr:ext cx="701040" cy="701040"/>
    <xdr:pic>
      <xdr:nvPicPr>
        <xdr:cNvPr id="121" name="Graphique 120" descr="Écran avec un remplissage uni">
          <a:hlinkClick xmlns:r="http://schemas.openxmlformats.org/officeDocument/2006/relationships" r:id="rId69"/>
          <a:extLst>
            <a:ext uri="{FF2B5EF4-FFF2-40B4-BE49-F238E27FC236}">
              <a16:creationId xmlns:a16="http://schemas.microsoft.com/office/drawing/2014/main" id="{486FDB3E-530B-471D-892F-4DB81149999B}"/>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54772560"/>
          <a:ext cx="701040" cy="701040"/>
        </a:xfrm>
        <a:prstGeom prst="rect">
          <a:avLst/>
        </a:prstGeom>
      </xdr:spPr>
    </xdr:pic>
    <xdr:clientData/>
  </xdr:oneCellAnchor>
  <xdr:oneCellAnchor>
    <xdr:from>
      <xdr:col>14</xdr:col>
      <xdr:colOff>441960</xdr:colOff>
      <xdr:row>53</xdr:row>
      <xdr:rowOff>685800</xdr:rowOff>
    </xdr:from>
    <xdr:ext cx="701040" cy="701040"/>
    <xdr:pic>
      <xdr:nvPicPr>
        <xdr:cNvPr id="122" name="Graphique 121" descr="Écran avec un remplissage uni">
          <a:hlinkClick xmlns:r="http://schemas.openxmlformats.org/officeDocument/2006/relationships" r:id="rId55"/>
          <a:extLst>
            <a:ext uri="{FF2B5EF4-FFF2-40B4-BE49-F238E27FC236}">
              <a16:creationId xmlns:a16="http://schemas.microsoft.com/office/drawing/2014/main" id="{BCA369EE-1E69-4404-9722-32ACC17EFC0B}"/>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1577220"/>
          <a:ext cx="701040" cy="701040"/>
        </a:xfrm>
        <a:prstGeom prst="rect">
          <a:avLst/>
        </a:prstGeom>
      </xdr:spPr>
    </xdr:pic>
    <xdr:clientData/>
  </xdr:oneCellAnchor>
  <xdr:oneCellAnchor>
    <xdr:from>
      <xdr:col>14</xdr:col>
      <xdr:colOff>441960</xdr:colOff>
      <xdr:row>55</xdr:row>
      <xdr:rowOff>685800</xdr:rowOff>
    </xdr:from>
    <xdr:ext cx="701040" cy="701040"/>
    <xdr:pic>
      <xdr:nvPicPr>
        <xdr:cNvPr id="123" name="Graphique 122" descr="Écran avec un remplissage uni">
          <a:hlinkClick xmlns:r="http://schemas.openxmlformats.org/officeDocument/2006/relationships" r:id="rId70"/>
          <a:extLst>
            <a:ext uri="{FF2B5EF4-FFF2-40B4-BE49-F238E27FC236}">
              <a16:creationId xmlns:a16="http://schemas.microsoft.com/office/drawing/2014/main" id="{AD696D7A-F607-4854-B12A-B240C1703FD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5646300"/>
          <a:ext cx="701040" cy="701040"/>
        </a:xfrm>
        <a:prstGeom prst="rect">
          <a:avLst/>
        </a:prstGeom>
      </xdr:spPr>
    </xdr:pic>
    <xdr:clientData/>
  </xdr:oneCellAnchor>
  <xdr:oneCellAnchor>
    <xdr:from>
      <xdr:col>14</xdr:col>
      <xdr:colOff>441960</xdr:colOff>
      <xdr:row>57</xdr:row>
      <xdr:rowOff>685800</xdr:rowOff>
    </xdr:from>
    <xdr:ext cx="701040" cy="701040"/>
    <xdr:pic>
      <xdr:nvPicPr>
        <xdr:cNvPr id="124" name="Graphique 123" descr="Écran avec un remplissage uni">
          <a:hlinkClick xmlns:r="http://schemas.openxmlformats.org/officeDocument/2006/relationships" r:id="rId71"/>
          <a:extLst>
            <a:ext uri="{FF2B5EF4-FFF2-40B4-BE49-F238E27FC236}">
              <a16:creationId xmlns:a16="http://schemas.microsoft.com/office/drawing/2014/main" id="{3CFBDA78-26DE-4614-B769-0DBED066D75F}"/>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24513540" y="69837300"/>
          <a:ext cx="701040" cy="701040"/>
        </a:xfrm>
        <a:prstGeom prst="rect">
          <a:avLst/>
        </a:prstGeom>
      </xdr:spPr>
    </xdr:pic>
    <xdr:clientData/>
  </xdr:oneCellAnchor>
  <xdr:twoCellAnchor editAs="oneCell">
    <xdr:from>
      <xdr:col>2</xdr:col>
      <xdr:colOff>746759</xdr:colOff>
      <xdr:row>31</xdr:row>
      <xdr:rowOff>1402080</xdr:rowOff>
    </xdr:from>
    <xdr:to>
      <xdr:col>2</xdr:col>
      <xdr:colOff>1615780</xdr:colOff>
      <xdr:row>32</xdr:row>
      <xdr:rowOff>198120</xdr:rowOff>
    </xdr:to>
    <xdr:pic>
      <xdr:nvPicPr>
        <xdr:cNvPr id="125" name="Picture 4" descr="Le drapeau européen.">
          <a:extLst>
            <a:ext uri="{FF2B5EF4-FFF2-40B4-BE49-F238E27FC236}">
              <a16:creationId xmlns:a16="http://schemas.microsoft.com/office/drawing/2014/main" id="{1348996B-AD4B-47CA-A275-1AA7340C9C0C}"/>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2560319" y="2206752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716280</xdr:colOff>
      <xdr:row>34</xdr:row>
      <xdr:rowOff>1600200</xdr:rowOff>
    </xdr:from>
    <xdr:to>
      <xdr:col>2</xdr:col>
      <xdr:colOff>1585301</xdr:colOff>
      <xdr:row>35</xdr:row>
      <xdr:rowOff>403860</xdr:rowOff>
    </xdr:to>
    <xdr:pic>
      <xdr:nvPicPr>
        <xdr:cNvPr id="126" name="Picture 4" descr="Le drapeau européen.">
          <a:extLst>
            <a:ext uri="{FF2B5EF4-FFF2-40B4-BE49-F238E27FC236}">
              <a16:creationId xmlns:a16="http://schemas.microsoft.com/office/drawing/2014/main" id="{C787CC63-E013-4FB6-B42D-1C6A4826B279}"/>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2522220" y="271119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746760</xdr:colOff>
      <xdr:row>38</xdr:row>
      <xdr:rowOff>1485900</xdr:rowOff>
    </xdr:from>
    <xdr:to>
      <xdr:col>2</xdr:col>
      <xdr:colOff>1615781</xdr:colOff>
      <xdr:row>39</xdr:row>
      <xdr:rowOff>297180</xdr:rowOff>
    </xdr:to>
    <xdr:pic>
      <xdr:nvPicPr>
        <xdr:cNvPr id="127" name="Picture 4" descr="Le drapeau européen.">
          <a:extLst>
            <a:ext uri="{FF2B5EF4-FFF2-40B4-BE49-F238E27FC236}">
              <a16:creationId xmlns:a16="http://schemas.microsoft.com/office/drawing/2014/main" id="{F7031619-171D-4FFB-A9DC-18BE00AB3901}"/>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2560320" y="34632900"/>
          <a:ext cx="869021"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61</xdr:row>
      <xdr:rowOff>30480</xdr:rowOff>
    </xdr:from>
    <xdr:to>
      <xdr:col>3</xdr:col>
      <xdr:colOff>2545421</xdr:colOff>
      <xdr:row>62</xdr:row>
      <xdr:rowOff>190500</xdr:rowOff>
    </xdr:to>
    <xdr:pic>
      <xdr:nvPicPr>
        <xdr:cNvPr id="128" name="Picture 4" descr="Le drapeau européen.">
          <a:extLst>
            <a:ext uri="{FF2B5EF4-FFF2-40B4-BE49-F238E27FC236}">
              <a16:creationId xmlns:a16="http://schemas.microsoft.com/office/drawing/2014/main" id="{5CC75EE0-1809-458B-A5BF-9E214C6691EA}"/>
            </a:ext>
          </a:extLst>
        </xdr:cNvPr>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val="0"/>
            </a:ext>
          </a:extLst>
        </a:blip>
        <a:srcRect/>
        <a:stretch>
          <a:fillRect/>
        </a:stretch>
      </xdr:blipFill>
      <xdr:spPr bwMode="auto">
        <a:xfrm>
          <a:off x="5859780" y="738606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168937</xdr:colOff>
      <xdr:row>16</xdr:row>
      <xdr:rowOff>242681</xdr:rowOff>
    </xdr:from>
    <xdr:ext cx="792000" cy="690866"/>
    <xdr:pic>
      <xdr:nvPicPr>
        <xdr:cNvPr id="2" name="Image 1">
          <a:extLst>
            <a:ext uri="{FF2B5EF4-FFF2-40B4-BE49-F238E27FC236}">
              <a16:creationId xmlns:a16="http://schemas.microsoft.com/office/drawing/2014/main" id="{34D91131-B294-46E1-9D43-69B41E6A2A5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19838062" y="10124869"/>
          <a:ext cx="792000" cy="690866"/>
        </a:xfrm>
        <a:prstGeom prst="rect">
          <a:avLst/>
        </a:prstGeom>
      </xdr:spPr>
    </xdr:pic>
    <xdr:clientData/>
  </xdr:oneCellAnchor>
  <xdr:oneCellAnchor>
    <xdr:from>
      <xdr:col>11</xdr:col>
      <xdr:colOff>169409</xdr:colOff>
      <xdr:row>16</xdr:row>
      <xdr:rowOff>229959</xdr:rowOff>
    </xdr:from>
    <xdr:ext cx="720000" cy="688888"/>
    <xdr:pic>
      <xdr:nvPicPr>
        <xdr:cNvPr id="3" name="Image 2">
          <a:extLst>
            <a:ext uri="{FF2B5EF4-FFF2-40B4-BE49-F238E27FC236}">
              <a16:creationId xmlns:a16="http://schemas.microsoft.com/office/drawing/2014/main" id="{BA2253CE-974D-45BE-920A-1C863FCC0A1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1029159" y="10112147"/>
          <a:ext cx="720000" cy="688888"/>
        </a:xfrm>
        <a:prstGeom prst="rect">
          <a:avLst/>
        </a:prstGeom>
      </xdr:spPr>
    </xdr:pic>
    <xdr:clientData/>
  </xdr:oneCellAnchor>
  <xdr:twoCellAnchor editAs="oneCell">
    <xdr:from>
      <xdr:col>0</xdr:col>
      <xdr:colOff>463591</xdr:colOff>
      <xdr:row>17</xdr:row>
      <xdr:rowOff>150225</xdr:rowOff>
    </xdr:from>
    <xdr:to>
      <xdr:col>0</xdr:col>
      <xdr:colOff>1127619</xdr:colOff>
      <xdr:row>18</xdr:row>
      <xdr:rowOff>0</xdr:rowOff>
    </xdr:to>
    <xdr:pic>
      <xdr:nvPicPr>
        <xdr:cNvPr id="21" name="Graphique 20" descr="Pile avec un remplissage uni">
          <a:extLst>
            <a:ext uri="{FF2B5EF4-FFF2-40B4-BE49-F238E27FC236}">
              <a16:creationId xmlns:a16="http://schemas.microsoft.com/office/drawing/2014/main" id="{80744306-28E0-9DC1-C1CC-00EA3C2EDE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3591" y="12586065"/>
          <a:ext cx="664028" cy="659674"/>
        </a:xfrm>
        <a:prstGeom prst="rect">
          <a:avLst/>
        </a:prstGeom>
      </xdr:spPr>
    </xdr:pic>
    <xdr:clientData/>
  </xdr:twoCellAnchor>
  <xdr:twoCellAnchor editAs="oneCell">
    <xdr:from>
      <xdr:col>0</xdr:col>
      <xdr:colOff>350379</xdr:colOff>
      <xdr:row>26</xdr:row>
      <xdr:rowOff>1336041</xdr:rowOff>
    </xdr:from>
    <xdr:to>
      <xdr:col>0</xdr:col>
      <xdr:colOff>1131700</xdr:colOff>
      <xdr:row>27</xdr:row>
      <xdr:rowOff>751176</xdr:rowOff>
    </xdr:to>
    <xdr:pic>
      <xdr:nvPicPr>
        <xdr:cNvPr id="23" name="Graphique 22" descr="Voiture électrique avec un remplissage uni">
          <a:extLst>
            <a:ext uri="{FF2B5EF4-FFF2-40B4-BE49-F238E27FC236}">
              <a16:creationId xmlns:a16="http://schemas.microsoft.com/office/drawing/2014/main" id="{A075C01E-FCC1-3B9E-9685-3751070146B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379" y="22016721"/>
          <a:ext cx="781321" cy="743556"/>
        </a:xfrm>
        <a:prstGeom prst="rect">
          <a:avLst/>
        </a:prstGeom>
      </xdr:spPr>
    </xdr:pic>
    <xdr:clientData/>
  </xdr:twoCellAnchor>
  <xdr:twoCellAnchor editAs="oneCell">
    <xdr:from>
      <xdr:col>0</xdr:col>
      <xdr:colOff>447987</xdr:colOff>
      <xdr:row>31</xdr:row>
      <xdr:rowOff>37011</xdr:rowOff>
    </xdr:from>
    <xdr:to>
      <xdr:col>0</xdr:col>
      <xdr:colOff>1112014</xdr:colOff>
      <xdr:row>31</xdr:row>
      <xdr:rowOff>701038</xdr:rowOff>
    </xdr:to>
    <xdr:pic>
      <xdr:nvPicPr>
        <xdr:cNvPr id="25" name="Graphique 24" descr="Usine avec un remplissage uni">
          <a:extLst>
            <a:ext uri="{FF2B5EF4-FFF2-40B4-BE49-F238E27FC236}">
              <a16:creationId xmlns:a16="http://schemas.microsoft.com/office/drawing/2014/main" id="{7B66CD30-3AB8-8382-41A6-1AF91845AD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47987" y="25198251"/>
          <a:ext cx="664027" cy="664027"/>
        </a:xfrm>
        <a:prstGeom prst="rect">
          <a:avLst/>
        </a:prstGeom>
      </xdr:spPr>
    </xdr:pic>
    <xdr:clientData/>
  </xdr:twoCellAnchor>
  <xdr:twoCellAnchor editAs="oneCell">
    <xdr:from>
      <xdr:col>0</xdr:col>
      <xdr:colOff>383037</xdr:colOff>
      <xdr:row>22</xdr:row>
      <xdr:rowOff>213360</xdr:rowOff>
    </xdr:from>
    <xdr:to>
      <xdr:col>0</xdr:col>
      <xdr:colOff>1101494</xdr:colOff>
      <xdr:row>27</xdr:row>
      <xdr:rowOff>139337</xdr:rowOff>
    </xdr:to>
    <xdr:pic>
      <xdr:nvPicPr>
        <xdr:cNvPr id="27" name="Graphique 26" descr="Maison avec un remplissage uni">
          <a:extLst>
            <a:ext uri="{FF2B5EF4-FFF2-40B4-BE49-F238E27FC236}">
              <a16:creationId xmlns:a16="http://schemas.microsoft.com/office/drawing/2014/main" id="{E4DC0831-59A8-87E7-8529-D8C190DD626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83037" y="16002000"/>
          <a:ext cx="718457" cy="718457"/>
        </a:xfrm>
        <a:prstGeom prst="rect">
          <a:avLst/>
        </a:prstGeom>
      </xdr:spPr>
    </xdr:pic>
    <xdr:clientData/>
  </xdr:twoCellAnchor>
  <xdr:twoCellAnchor editAs="oneCell">
    <xdr:from>
      <xdr:col>0</xdr:col>
      <xdr:colOff>421499</xdr:colOff>
      <xdr:row>34</xdr:row>
      <xdr:rowOff>8345</xdr:rowOff>
    </xdr:from>
    <xdr:to>
      <xdr:col>0</xdr:col>
      <xdr:colOff>1129071</xdr:colOff>
      <xdr:row>34</xdr:row>
      <xdr:rowOff>703216</xdr:rowOff>
    </xdr:to>
    <xdr:pic>
      <xdr:nvPicPr>
        <xdr:cNvPr id="29" name="Graphique 28" descr="Sécurité alimentaire avec un remplissage uni">
          <a:extLst>
            <a:ext uri="{FF2B5EF4-FFF2-40B4-BE49-F238E27FC236}">
              <a16:creationId xmlns:a16="http://schemas.microsoft.com/office/drawing/2014/main" id="{779B67DD-2E46-D154-619B-DB6628459A5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21499" y="27074585"/>
          <a:ext cx="707572" cy="694871"/>
        </a:xfrm>
        <a:prstGeom prst="rect">
          <a:avLst/>
        </a:prstGeom>
      </xdr:spPr>
    </xdr:pic>
    <xdr:clientData/>
  </xdr:twoCellAnchor>
  <xdr:twoCellAnchor editAs="oneCell">
    <xdr:from>
      <xdr:col>0</xdr:col>
      <xdr:colOff>409775</xdr:colOff>
      <xdr:row>36</xdr:row>
      <xdr:rowOff>129301</xdr:rowOff>
    </xdr:from>
    <xdr:to>
      <xdr:col>0</xdr:col>
      <xdr:colOff>1100612</xdr:colOff>
      <xdr:row>37</xdr:row>
      <xdr:rowOff>0</xdr:rowOff>
    </xdr:to>
    <xdr:pic>
      <xdr:nvPicPr>
        <xdr:cNvPr id="31" name="Graphique 30" descr="Informatique hébergé avec un remplissage uni">
          <a:extLst>
            <a:ext uri="{FF2B5EF4-FFF2-40B4-BE49-F238E27FC236}">
              <a16:creationId xmlns:a16="http://schemas.microsoft.com/office/drawing/2014/main" id="{5A94E11B-97BB-6565-49F2-2F2CC5FD87B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09775" y="28658581"/>
          <a:ext cx="690837" cy="661854"/>
        </a:xfrm>
        <a:prstGeom prst="rect">
          <a:avLst/>
        </a:prstGeom>
      </xdr:spPr>
    </xdr:pic>
    <xdr:clientData/>
  </xdr:twoCellAnchor>
  <xdr:twoCellAnchor editAs="oneCell">
    <xdr:from>
      <xdr:col>0</xdr:col>
      <xdr:colOff>419093</xdr:colOff>
      <xdr:row>45</xdr:row>
      <xdr:rowOff>109331</xdr:rowOff>
    </xdr:from>
    <xdr:to>
      <xdr:col>0</xdr:col>
      <xdr:colOff>1083123</xdr:colOff>
      <xdr:row>45</xdr:row>
      <xdr:rowOff>764651</xdr:rowOff>
    </xdr:to>
    <xdr:pic>
      <xdr:nvPicPr>
        <xdr:cNvPr id="33" name="Graphique 32" descr="Apprentissage des langues à distance avec un remplissage uni">
          <a:extLst>
            <a:ext uri="{FF2B5EF4-FFF2-40B4-BE49-F238E27FC236}">
              <a16:creationId xmlns:a16="http://schemas.microsoft.com/office/drawing/2014/main" id="{DDCBEBDB-1254-5F64-2E73-AC694A1BD43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19093" y="18885011"/>
          <a:ext cx="664030" cy="655320"/>
        </a:xfrm>
        <a:prstGeom prst="rect">
          <a:avLst/>
        </a:prstGeom>
      </xdr:spPr>
    </xdr:pic>
    <xdr:clientData/>
  </xdr:twoCellAnchor>
  <xdr:twoCellAnchor editAs="oneCell">
    <xdr:from>
      <xdr:col>0</xdr:col>
      <xdr:colOff>348581</xdr:colOff>
      <xdr:row>47</xdr:row>
      <xdr:rowOff>701420</xdr:rowOff>
    </xdr:from>
    <xdr:to>
      <xdr:col>0</xdr:col>
      <xdr:colOff>1087341</xdr:colOff>
      <xdr:row>48</xdr:row>
      <xdr:rowOff>744061</xdr:rowOff>
    </xdr:to>
    <xdr:pic>
      <xdr:nvPicPr>
        <xdr:cNvPr id="35" name="Graphique 34" descr="Homme médecin avec un remplissage uni">
          <a:extLst>
            <a:ext uri="{FF2B5EF4-FFF2-40B4-BE49-F238E27FC236}">
              <a16:creationId xmlns:a16="http://schemas.microsoft.com/office/drawing/2014/main" id="{2D08E21F-F5F3-54BB-A2E8-7E1BED2F010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348581" y="36911660"/>
          <a:ext cx="738760" cy="744061"/>
        </a:xfrm>
        <a:prstGeom prst="rect">
          <a:avLst/>
        </a:prstGeom>
      </xdr:spPr>
    </xdr:pic>
    <xdr:clientData/>
  </xdr:twoCellAnchor>
  <xdr:twoCellAnchor editAs="oneCell">
    <xdr:from>
      <xdr:col>0</xdr:col>
      <xdr:colOff>359562</xdr:colOff>
      <xdr:row>53</xdr:row>
      <xdr:rowOff>68817</xdr:rowOff>
    </xdr:from>
    <xdr:to>
      <xdr:col>0</xdr:col>
      <xdr:colOff>1078020</xdr:colOff>
      <xdr:row>53</xdr:row>
      <xdr:rowOff>762000</xdr:rowOff>
    </xdr:to>
    <xdr:pic>
      <xdr:nvPicPr>
        <xdr:cNvPr id="37" name="Graphique 36" descr="Main ouverte avec une plante avec un remplissage uni">
          <a:extLst>
            <a:ext uri="{FF2B5EF4-FFF2-40B4-BE49-F238E27FC236}">
              <a16:creationId xmlns:a16="http://schemas.microsoft.com/office/drawing/2014/main" id="{73862798-4E3F-9A5F-5733-B47BFC4EC88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59562" y="20429457"/>
          <a:ext cx="718458" cy="693183"/>
        </a:xfrm>
        <a:prstGeom prst="rect">
          <a:avLst/>
        </a:prstGeom>
      </xdr:spPr>
    </xdr:pic>
    <xdr:clientData/>
  </xdr:twoCellAnchor>
  <xdr:twoCellAnchor editAs="oneCell">
    <xdr:from>
      <xdr:col>0</xdr:col>
      <xdr:colOff>375781</xdr:colOff>
      <xdr:row>38</xdr:row>
      <xdr:rowOff>76200</xdr:rowOff>
    </xdr:from>
    <xdr:to>
      <xdr:col>0</xdr:col>
      <xdr:colOff>1022392</xdr:colOff>
      <xdr:row>38</xdr:row>
      <xdr:rowOff>646197</xdr:rowOff>
    </xdr:to>
    <xdr:pic>
      <xdr:nvPicPr>
        <xdr:cNvPr id="39" name="Graphique 38" descr="Routeur sans fil avec un remplissage uni">
          <a:extLst>
            <a:ext uri="{FF2B5EF4-FFF2-40B4-BE49-F238E27FC236}">
              <a16:creationId xmlns:a16="http://schemas.microsoft.com/office/drawing/2014/main" id="{221D493F-384E-B4B3-4E65-0C2B97EBE7CE}"/>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375781" y="30175200"/>
          <a:ext cx="646611" cy="569997"/>
        </a:xfrm>
        <a:prstGeom prst="rect">
          <a:avLst/>
        </a:prstGeom>
      </xdr:spPr>
    </xdr:pic>
    <xdr:clientData/>
  </xdr:twoCellAnchor>
  <xdr:twoCellAnchor>
    <xdr:from>
      <xdr:col>10</xdr:col>
      <xdr:colOff>1066596</xdr:colOff>
      <xdr:row>2</xdr:row>
      <xdr:rowOff>229473</xdr:rowOff>
    </xdr:from>
    <xdr:to>
      <xdr:col>18</xdr:col>
      <xdr:colOff>767314</xdr:colOff>
      <xdr:row>14</xdr:row>
      <xdr:rowOff>478422</xdr:rowOff>
    </xdr:to>
    <xdr:graphicFrame macro="">
      <xdr:nvGraphicFramePr>
        <xdr:cNvPr id="4" name="Graphique 3">
          <a:extLst>
            <a:ext uri="{FF2B5EF4-FFF2-40B4-BE49-F238E27FC236}">
              <a16:creationId xmlns:a16="http://schemas.microsoft.com/office/drawing/2014/main" id="{35C526EB-A403-4D1D-AF4E-F6C4C646B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oneCellAnchor>
    <xdr:from>
      <xdr:col>15</xdr:col>
      <xdr:colOff>917726</xdr:colOff>
      <xdr:row>27</xdr:row>
      <xdr:rowOff>238120</xdr:rowOff>
    </xdr:from>
    <xdr:ext cx="2784352" cy="4851264"/>
    <xdr:sp macro="" textlink="">
      <xdr:nvSpPr>
        <xdr:cNvPr id="8" name="Rectangle 7">
          <a:extLst>
            <a:ext uri="{FF2B5EF4-FFF2-40B4-BE49-F238E27FC236}">
              <a16:creationId xmlns:a16="http://schemas.microsoft.com/office/drawing/2014/main" id="{060C5CBB-B466-4735-96AE-F6E33AEBD162}"/>
            </a:ext>
          </a:extLst>
        </xdr:cNvPr>
        <xdr:cNvSpPr/>
      </xdr:nvSpPr>
      <xdr:spPr>
        <a:xfrm>
          <a:off x="27206726" y="14354170"/>
          <a:ext cx="2784352" cy="4851264"/>
        </a:xfrm>
        <a:prstGeom prst="rect">
          <a:avLst/>
        </a:prstGeom>
        <a:noFill/>
      </xdr:spPr>
      <xdr:txBody>
        <a:bodyPr wrap="none" lIns="91440" tIns="45720" rIns="91440" bIns="45720">
          <a:spAutoFit/>
        </a:bodyPr>
        <a:lstStyle/>
        <a:p>
          <a:pPr algn="r"/>
          <a:r>
            <a:rPr lang="fr-FR" sz="8000" b="1" cap="none" spc="50">
              <a:ln w="9525" cmpd="sng">
                <a:solidFill>
                  <a:srgbClr val="FF0000"/>
                </a:solidFill>
                <a:prstDash val="solid"/>
              </a:ln>
              <a:solidFill>
                <a:srgbClr val="FF0000"/>
              </a:solidFill>
              <a:effectLst/>
            </a:rPr>
            <a:t>122</a:t>
          </a:r>
        </a:p>
        <a:p>
          <a:pPr algn="r"/>
          <a:r>
            <a:rPr lang="fr-FR" sz="4800" b="1" cap="none" spc="50">
              <a:ln w="9525" cmpd="sng">
                <a:solidFill>
                  <a:srgbClr val="FF0000"/>
                </a:solidFill>
                <a:prstDash val="solid"/>
              </a:ln>
              <a:solidFill>
                <a:srgbClr val="FF0000"/>
              </a:solidFill>
              <a:effectLst/>
            </a:rPr>
            <a:t>projects</a:t>
          </a:r>
        </a:p>
        <a:p>
          <a:pPr algn="r"/>
          <a:r>
            <a:rPr lang="fr-FR" sz="4800" b="1" cap="none" spc="50">
              <a:ln w="9525" cmpd="sng">
                <a:solidFill>
                  <a:srgbClr val="FF0000"/>
                </a:solidFill>
                <a:prstDash val="solid"/>
              </a:ln>
              <a:solidFill>
                <a:srgbClr val="FF0000"/>
              </a:solidFill>
              <a:effectLst/>
            </a:rPr>
            <a:t>&amp; </a:t>
          </a:r>
        </a:p>
        <a:p>
          <a:pPr algn="r"/>
          <a:r>
            <a:rPr lang="fr-FR" sz="8000" b="1">
              <a:solidFill>
                <a:srgbClr val="FF0000"/>
              </a:solidFill>
              <a:effectLst/>
              <a:latin typeface="+mn-lt"/>
              <a:ea typeface="+mn-ea"/>
              <a:cs typeface="+mn-cs"/>
            </a:rPr>
            <a:t>€</a:t>
          </a:r>
          <a:r>
            <a:rPr lang="fr-FR" sz="8000" b="1" cap="none" spc="50">
              <a:ln w="9525" cmpd="sng">
                <a:solidFill>
                  <a:srgbClr val="FF0000"/>
                </a:solidFill>
                <a:prstDash val="solid"/>
              </a:ln>
              <a:solidFill>
                <a:srgbClr val="FF0000"/>
              </a:solidFill>
              <a:effectLst/>
            </a:rPr>
            <a:t>2,2</a:t>
          </a:r>
          <a:r>
            <a:rPr lang="fr-FR" sz="5400" b="1" cap="none" spc="50">
              <a:ln w="9525" cmpd="sng">
                <a:solidFill>
                  <a:srgbClr val="FF0000"/>
                </a:solidFill>
                <a:prstDash val="solid"/>
              </a:ln>
              <a:solidFill>
                <a:srgbClr val="FF0000"/>
              </a:solidFill>
              <a:effectLst/>
            </a:rPr>
            <a:t>bn</a:t>
          </a:r>
          <a:endParaRPr lang="fr-FR" sz="6600" b="1" cap="none" spc="50">
            <a:ln w="9525" cmpd="sng">
              <a:solidFill>
                <a:srgbClr val="FF0000"/>
              </a:solidFill>
              <a:prstDash val="solid"/>
            </a:ln>
            <a:solidFill>
              <a:srgbClr val="FF0000"/>
            </a:solidFill>
            <a:effectLst/>
            <a:latin typeface="+mn-lt"/>
            <a:ea typeface="+mn-ea"/>
            <a:cs typeface="+mn-cs"/>
          </a:endParaRPr>
        </a:p>
        <a:p>
          <a:pPr algn="r"/>
          <a:r>
            <a:rPr lang="fr-FR" sz="4800" b="1" cap="none" spc="50">
              <a:ln w="9525" cmpd="sng">
                <a:solidFill>
                  <a:srgbClr val="FF0000"/>
                </a:solidFill>
                <a:prstDash val="solid"/>
              </a:ln>
              <a:solidFill>
                <a:srgbClr val="FF0000"/>
              </a:solidFill>
              <a:effectLst/>
              <a:latin typeface="+mn-lt"/>
              <a:ea typeface="+mn-ea"/>
              <a:cs typeface="+mn-cs"/>
            </a:rPr>
            <a:t>invested </a:t>
          </a:r>
        </a:p>
      </xdr:txBody>
    </xdr:sp>
    <xdr:clientData/>
  </xdr:oneCellAnchor>
  <xdr:twoCellAnchor>
    <xdr:from>
      <xdr:col>11</xdr:col>
      <xdr:colOff>629951</xdr:colOff>
      <xdr:row>16</xdr:row>
      <xdr:rowOff>935180</xdr:rowOff>
    </xdr:from>
    <xdr:to>
      <xdr:col>15</xdr:col>
      <xdr:colOff>3</xdr:colOff>
      <xdr:row>57</xdr:row>
      <xdr:rowOff>138545</xdr:rowOff>
    </xdr:to>
    <xdr:graphicFrame macro="">
      <xdr:nvGraphicFramePr>
        <xdr:cNvPr id="11" name="Graphique 10">
          <a:extLst>
            <a:ext uri="{FF2B5EF4-FFF2-40B4-BE49-F238E27FC236}">
              <a16:creationId xmlns:a16="http://schemas.microsoft.com/office/drawing/2014/main" id="{B211B719-8F06-6E19-5438-EFAC11900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347728</xdr:colOff>
      <xdr:row>42</xdr:row>
      <xdr:rowOff>529046</xdr:rowOff>
    </xdr:from>
    <xdr:to>
      <xdr:col>0</xdr:col>
      <xdr:colOff>1073438</xdr:colOff>
      <xdr:row>43</xdr:row>
      <xdr:rowOff>704850</xdr:rowOff>
    </xdr:to>
    <xdr:pic>
      <xdr:nvPicPr>
        <xdr:cNvPr id="6" name="Graphique 5" descr="Maison avec un remplissage uni">
          <a:extLst>
            <a:ext uri="{FF2B5EF4-FFF2-40B4-BE49-F238E27FC236}">
              <a16:creationId xmlns:a16="http://schemas.microsoft.com/office/drawing/2014/main" id="{F325A1CF-3AB1-47D4-A39E-B8147002013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347728" y="33081686"/>
          <a:ext cx="725710" cy="705394"/>
        </a:xfrm>
        <a:prstGeom prst="rect">
          <a:avLst/>
        </a:prstGeom>
      </xdr:spPr>
    </xdr:pic>
    <xdr:clientData/>
  </xdr:twoCellAnchor>
  <xdr:twoCellAnchor>
    <xdr:from>
      <xdr:col>11</xdr:col>
      <xdr:colOff>1233639</xdr:colOff>
      <xdr:row>0</xdr:row>
      <xdr:rowOff>1726933</xdr:rowOff>
    </xdr:from>
    <xdr:to>
      <xdr:col>17</xdr:col>
      <xdr:colOff>36096</xdr:colOff>
      <xdr:row>2</xdr:row>
      <xdr:rowOff>871316</xdr:rowOff>
    </xdr:to>
    <xdr:sp macro="" textlink="">
      <xdr:nvSpPr>
        <xdr:cNvPr id="9" name="ZoneTexte 8">
          <a:extLst>
            <a:ext uri="{FF2B5EF4-FFF2-40B4-BE49-F238E27FC236}">
              <a16:creationId xmlns:a16="http://schemas.microsoft.com/office/drawing/2014/main" id="{F086F8D4-F0A7-4843-BE33-612FAF88DAB3}"/>
            </a:ext>
          </a:extLst>
        </xdr:cNvPr>
        <xdr:cNvSpPr txBox="1"/>
      </xdr:nvSpPr>
      <xdr:spPr>
        <a:xfrm>
          <a:off x="23191271" y="1726933"/>
          <a:ext cx="6362299" cy="2332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Breakdown of the total amount invested by asset category</a:t>
          </a:r>
          <a:endParaRPr lang="fr-FR" sz="2800">
            <a:solidFill>
              <a:srgbClr val="FF0000"/>
            </a:solidFill>
            <a:effectLst/>
          </a:endParaRPr>
        </a:p>
      </xdr:txBody>
    </xdr:sp>
    <xdr:clientData/>
  </xdr:twoCellAnchor>
  <xdr:oneCellAnchor>
    <xdr:from>
      <xdr:col>1</xdr:col>
      <xdr:colOff>1761987</xdr:colOff>
      <xdr:row>0</xdr:row>
      <xdr:rowOff>127000</xdr:rowOff>
    </xdr:from>
    <xdr:ext cx="10889391" cy="1469954"/>
    <xdr:sp macro="" textlink="">
      <xdr:nvSpPr>
        <xdr:cNvPr id="10" name="Rectangle 9">
          <a:extLst>
            <a:ext uri="{FF2B5EF4-FFF2-40B4-BE49-F238E27FC236}">
              <a16:creationId xmlns:a16="http://schemas.microsoft.com/office/drawing/2014/main" id="{B6DEA2F7-D4CD-429D-986C-4949187F7DB5}"/>
            </a:ext>
          </a:extLst>
        </xdr:cNvPr>
        <xdr:cNvSpPr/>
      </xdr:nvSpPr>
      <xdr:spPr>
        <a:xfrm>
          <a:off x="3184387" y="127000"/>
          <a:ext cx="10889391" cy="1469954"/>
        </a:xfrm>
        <a:prstGeom prst="rect">
          <a:avLst/>
        </a:prstGeom>
        <a:noFill/>
      </xdr:spPr>
      <xdr:txBody>
        <a:bodyPr wrap="none" lIns="91440" tIns="45720" rIns="91440" bIns="45720">
          <a:spAutoFit/>
        </a:bodyPr>
        <a:lstStyle/>
        <a:p>
          <a:pPr algn="ctr"/>
          <a:r>
            <a:rPr lang="fr-FR" sz="8800" b="1" cap="none" spc="50">
              <a:ln w="9525" cmpd="sng">
                <a:solidFill>
                  <a:srgbClr val="FF0000"/>
                </a:solidFill>
                <a:prstDash val="solid"/>
              </a:ln>
              <a:solidFill>
                <a:srgbClr val="70AD47">
                  <a:tint val="1000"/>
                </a:srgbClr>
              </a:solidFill>
              <a:effectLst/>
            </a:rPr>
            <a:t>Summary of allocation</a:t>
          </a:r>
        </a:p>
      </xdr:txBody>
    </xdr:sp>
    <xdr:clientData/>
  </xdr:oneCellAnchor>
  <xdr:oneCellAnchor>
    <xdr:from>
      <xdr:col>0</xdr:col>
      <xdr:colOff>406400</xdr:colOff>
      <xdr:row>0</xdr:row>
      <xdr:rowOff>1193800</xdr:rowOff>
    </xdr:from>
    <xdr:ext cx="11226799" cy="1469954"/>
    <xdr:sp macro="" textlink="">
      <xdr:nvSpPr>
        <xdr:cNvPr id="12" name="Rectangle 11">
          <a:extLst>
            <a:ext uri="{FF2B5EF4-FFF2-40B4-BE49-F238E27FC236}">
              <a16:creationId xmlns:a16="http://schemas.microsoft.com/office/drawing/2014/main" id="{230F7B6A-AB5B-41EB-B562-0180D3A46B57}"/>
            </a:ext>
          </a:extLst>
        </xdr:cNvPr>
        <xdr:cNvSpPr/>
      </xdr:nvSpPr>
      <xdr:spPr>
        <a:xfrm>
          <a:off x="406400" y="1193800"/>
          <a:ext cx="11226799" cy="1469954"/>
        </a:xfrm>
        <a:prstGeom prst="rect">
          <a:avLst/>
        </a:prstGeom>
        <a:noFill/>
      </xdr:spPr>
      <xdr:txBody>
        <a:bodyPr wrap="square" lIns="91440" tIns="45720" rIns="91440" bIns="45720">
          <a:spAutoFit/>
        </a:bodyPr>
        <a:lstStyle/>
        <a:p>
          <a:pPr algn="ctr"/>
          <a:r>
            <a:rPr lang="fr-FR" sz="8800" b="1" cap="none" spc="50">
              <a:ln w="9525" cmpd="sng">
                <a:solidFill>
                  <a:srgbClr val="FF0000"/>
                </a:solidFill>
                <a:prstDash val="solid"/>
              </a:ln>
              <a:solidFill>
                <a:srgbClr val="FF0000"/>
              </a:solidFill>
              <a:effectLst/>
            </a:rPr>
            <a:t>of proceeds</a:t>
          </a:r>
        </a:p>
      </xdr:txBody>
    </xdr:sp>
    <xdr:clientData/>
  </xdr:oneCellAnchor>
  <xdr:twoCellAnchor editAs="oneCell">
    <xdr:from>
      <xdr:col>0</xdr:col>
      <xdr:colOff>333375</xdr:colOff>
      <xdr:row>0</xdr:row>
      <xdr:rowOff>214313</xdr:rowOff>
    </xdr:from>
    <xdr:to>
      <xdr:col>1</xdr:col>
      <xdr:colOff>1323750</xdr:colOff>
      <xdr:row>0</xdr:row>
      <xdr:rowOff>2530501</xdr:rowOff>
    </xdr:to>
    <xdr:pic>
      <xdr:nvPicPr>
        <xdr:cNvPr id="13" name="Image 12">
          <a:extLst>
            <a:ext uri="{FF2B5EF4-FFF2-40B4-BE49-F238E27FC236}">
              <a16:creationId xmlns:a16="http://schemas.microsoft.com/office/drawing/2014/main" id="{2D7BF837-2E70-DF4E-0E13-DAE966393CAC}"/>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33375" y="214313"/>
          <a:ext cx="2371500" cy="2316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233437</xdr:colOff>
      <xdr:row>8</xdr:row>
      <xdr:rowOff>247349</xdr:rowOff>
    </xdr:from>
    <xdr:to>
      <xdr:col>13</xdr:col>
      <xdr:colOff>1147837</xdr:colOff>
      <xdr:row>8</xdr:row>
      <xdr:rowOff>1161749</xdr:rowOff>
    </xdr:to>
    <xdr:pic>
      <xdr:nvPicPr>
        <xdr:cNvPr id="6" name="Graphique 5" descr="Cible avec un remplissage uni">
          <a:extLst>
            <a:ext uri="{FF2B5EF4-FFF2-40B4-BE49-F238E27FC236}">
              <a16:creationId xmlns:a16="http://schemas.microsoft.com/office/drawing/2014/main" id="{013B2795-6C53-F1C4-AACE-921FB45330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248137" y="6102049"/>
          <a:ext cx="914400" cy="914400"/>
        </a:xfrm>
        <a:prstGeom prst="rect">
          <a:avLst/>
        </a:prstGeom>
      </xdr:spPr>
    </xdr:pic>
    <xdr:clientData/>
  </xdr:twoCellAnchor>
  <xdr:twoCellAnchor editAs="oneCell">
    <xdr:from>
      <xdr:col>7</xdr:col>
      <xdr:colOff>186871</xdr:colOff>
      <xdr:row>8</xdr:row>
      <xdr:rowOff>183243</xdr:rowOff>
    </xdr:from>
    <xdr:to>
      <xdr:col>7</xdr:col>
      <xdr:colOff>1101271</xdr:colOff>
      <xdr:row>8</xdr:row>
      <xdr:rowOff>1097643</xdr:rowOff>
    </xdr:to>
    <xdr:pic>
      <xdr:nvPicPr>
        <xdr:cNvPr id="24" name="Graphique 23" descr="Cible avec un remplissage uni">
          <a:extLst>
            <a:ext uri="{FF2B5EF4-FFF2-40B4-BE49-F238E27FC236}">
              <a16:creationId xmlns:a16="http://schemas.microsoft.com/office/drawing/2014/main" id="{F8CD1CD0-D14F-41B6-9331-2C74F96C9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76771" y="6037943"/>
          <a:ext cx="914400" cy="914400"/>
        </a:xfrm>
        <a:prstGeom prst="rect">
          <a:avLst/>
        </a:prstGeom>
      </xdr:spPr>
    </xdr:pic>
    <xdr:clientData/>
  </xdr:twoCellAnchor>
  <xdr:twoCellAnchor editAs="oneCell">
    <xdr:from>
      <xdr:col>7</xdr:col>
      <xdr:colOff>174172</xdr:colOff>
      <xdr:row>9</xdr:row>
      <xdr:rowOff>174171</xdr:rowOff>
    </xdr:from>
    <xdr:to>
      <xdr:col>7</xdr:col>
      <xdr:colOff>1088572</xdr:colOff>
      <xdr:row>9</xdr:row>
      <xdr:rowOff>1088571</xdr:rowOff>
    </xdr:to>
    <xdr:pic>
      <xdr:nvPicPr>
        <xdr:cNvPr id="25" name="Graphique 24" descr="Cible avec un remplissage uni">
          <a:extLst>
            <a:ext uri="{FF2B5EF4-FFF2-40B4-BE49-F238E27FC236}">
              <a16:creationId xmlns:a16="http://schemas.microsoft.com/office/drawing/2014/main" id="{BE962C3A-28F2-483E-A7E5-A6633275D5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03772" y="2960914"/>
          <a:ext cx="914400" cy="914400"/>
        </a:xfrm>
        <a:prstGeom prst="rect">
          <a:avLst/>
        </a:prstGeom>
      </xdr:spPr>
    </xdr:pic>
    <xdr:clientData/>
  </xdr:twoCellAnchor>
  <xdr:twoCellAnchor editAs="oneCell">
    <xdr:from>
      <xdr:col>11</xdr:col>
      <xdr:colOff>243114</xdr:colOff>
      <xdr:row>9</xdr:row>
      <xdr:rowOff>201386</xdr:rowOff>
    </xdr:from>
    <xdr:to>
      <xdr:col>11</xdr:col>
      <xdr:colOff>1157514</xdr:colOff>
      <xdr:row>9</xdr:row>
      <xdr:rowOff>1115786</xdr:rowOff>
    </xdr:to>
    <xdr:pic>
      <xdr:nvPicPr>
        <xdr:cNvPr id="26" name="Graphique 25" descr="Cible avec un remplissage uni">
          <a:extLst>
            <a:ext uri="{FF2B5EF4-FFF2-40B4-BE49-F238E27FC236}">
              <a16:creationId xmlns:a16="http://schemas.microsoft.com/office/drawing/2014/main" id="{15364578-39E1-4607-A4B7-9DD184C0C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616214" y="7326086"/>
          <a:ext cx="914400" cy="914400"/>
        </a:xfrm>
        <a:prstGeom prst="rect">
          <a:avLst/>
        </a:prstGeom>
      </xdr:spPr>
    </xdr:pic>
    <xdr:clientData/>
  </xdr:twoCellAnchor>
  <xdr:twoCellAnchor editAs="oneCell">
    <xdr:from>
      <xdr:col>13</xdr:col>
      <xdr:colOff>165100</xdr:colOff>
      <xdr:row>9</xdr:row>
      <xdr:rowOff>159657</xdr:rowOff>
    </xdr:from>
    <xdr:to>
      <xdr:col>13</xdr:col>
      <xdr:colOff>1079500</xdr:colOff>
      <xdr:row>9</xdr:row>
      <xdr:rowOff>1074057</xdr:rowOff>
    </xdr:to>
    <xdr:pic>
      <xdr:nvPicPr>
        <xdr:cNvPr id="27" name="Graphique 26" descr="Cible avec un remplissage uni">
          <a:extLst>
            <a:ext uri="{FF2B5EF4-FFF2-40B4-BE49-F238E27FC236}">
              <a16:creationId xmlns:a16="http://schemas.microsoft.com/office/drawing/2014/main" id="{34C7929F-5E19-481D-9FE6-214156C36F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179800" y="7284357"/>
          <a:ext cx="914400" cy="914400"/>
        </a:xfrm>
        <a:prstGeom prst="rect">
          <a:avLst/>
        </a:prstGeom>
      </xdr:spPr>
    </xdr:pic>
    <xdr:clientData/>
  </xdr:twoCellAnchor>
  <xdr:twoCellAnchor editAs="oneCell">
    <xdr:from>
      <xdr:col>14</xdr:col>
      <xdr:colOff>206829</xdr:colOff>
      <xdr:row>11</xdr:row>
      <xdr:rowOff>141514</xdr:rowOff>
    </xdr:from>
    <xdr:to>
      <xdr:col>14</xdr:col>
      <xdr:colOff>1121229</xdr:colOff>
      <xdr:row>11</xdr:row>
      <xdr:rowOff>1055914</xdr:rowOff>
    </xdr:to>
    <xdr:pic>
      <xdr:nvPicPr>
        <xdr:cNvPr id="28" name="Graphique 27" descr="Cible avec un remplissage uni">
          <a:extLst>
            <a:ext uri="{FF2B5EF4-FFF2-40B4-BE49-F238E27FC236}">
              <a16:creationId xmlns:a16="http://schemas.microsoft.com/office/drawing/2014/main" id="{28373B45-45BF-427F-8D4A-563463CAD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32829" y="5453743"/>
          <a:ext cx="914400" cy="914400"/>
        </a:xfrm>
        <a:prstGeom prst="rect">
          <a:avLst/>
        </a:prstGeom>
      </xdr:spPr>
    </xdr:pic>
    <xdr:clientData/>
  </xdr:twoCellAnchor>
  <xdr:twoCellAnchor editAs="oneCell">
    <xdr:from>
      <xdr:col>9</xdr:col>
      <xdr:colOff>185057</xdr:colOff>
      <xdr:row>10</xdr:row>
      <xdr:rowOff>87086</xdr:rowOff>
    </xdr:from>
    <xdr:to>
      <xdr:col>9</xdr:col>
      <xdr:colOff>1099457</xdr:colOff>
      <xdr:row>10</xdr:row>
      <xdr:rowOff>1001486</xdr:rowOff>
    </xdr:to>
    <xdr:pic>
      <xdr:nvPicPr>
        <xdr:cNvPr id="29" name="Graphique 28" descr="Cible avec un remplissage uni">
          <a:extLst>
            <a:ext uri="{FF2B5EF4-FFF2-40B4-BE49-F238E27FC236}">
              <a16:creationId xmlns:a16="http://schemas.microsoft.com/office/drawing/2014/main" id="{402C72EB-C1FB-42A1-81A5-F49EE768CE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70771" y="4136572"/>
          <a:ext cx="914400" cy="914400"/>
        </a:xfrm>
        <a:prstGeom prst="rect">
          <a:avLst/>
        </a:prstGeom>
      </xdr:spPr>
    </xdr:pic>
    <xdr:clientData/>
  </xdr:twoCellAnchor>
  <xdr:twoCellAnchor editAs="oneCell">
    <xdr:from>
      <xdr:col>11</xdr:col>
      <xdr:colOff>217714</xdr:colOff>
      <xdr:row>10</xdr:row>
      <xdr:rowOff>174172</xdr:rowOff>
    </xdr:from>
    <xdr:to>
      <xdr:col>11</xdr:col>
      <xdr:colOff>1132114</xdr:colOff>
      <xdr:row>10</xdr:row>
      <xdr:rowOff>1088572</xdr:rowOff>
    </xdr:to>
    <xdr:pic>
      <xdr:nvPicPr>
        <xdr:cNvPr id="30" name="Graphique 29" descr="Cible avec un remplissage uni">
          <a:extLst>
            <a:ext uri="{FF2B5EF4-FFF2-40B4-BE49-F238E27FC236}">
              <a16:creationId xmlns:a16="http://schemas.microsoft.com/office/drawing/2014/main" id="{A70340A9-8111-45A0-B5EC-36E5599C25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59543" y="4223658"/>
          <a:ext cx="914400" cy="914400"/>
        </a:xfrm>
        <a:prstGeom prst="rect">
          <a:avLst/>
        </a:prstGeom>
      </xdr:spPr>
    </xdr:pic>
    <xdr:clientData/>
  </xdr:twoCellAnchor>
  <xdr:twoCellAnchor editAs="oneCell">
    <xdr:from>
      <xdr:col>14</xdr:col>
      <xdr:colOff>185058</xdr:colOff>
      <xdr:row>12</xdr:row>
      <xdr:rowOff>163285</xdr:rowOff>
    </xdr:from>
    <xdr:to>
      <xdr:col>14</xdr:col>
      <xdr:colOff>1099458</xdr:colOff>
      <xdr:row>12</xdr:row>
      <xdr:rowOff>1077685</xdr:rowOff>
    </xdr:to>
    <xdr:pic>
      <xdr:nvPicPr>
        <xdr:cNvPr id="33" name="Graphique 32" descr="Cible avec un remplissage uni">
          <a:extLst>
            <a:ext uri="{FF2B5EF4-FFF2-40B4-BE49-F238E27FC236}">
              <a16:creationId xmlns:a16="http://schemas.microsoft.com/office/drawing/2014/main" id="{066D7656-879A-4A68-B718-D023FB3CDE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711058" y="6738256"/>
          <a:ext cx="914400" cy="914400"/>
        </a:xfrm>
        <a:prstGeom prst="rect">
          <a:avLst/>
        </a:prstGeom>
      </xdr:spPr>
    </xdr:pic>
    <xdr:clientData/>
  </xdr:twoCellAnchor>
  <xdr:twoCellAnchor editAs="oneCell">
    <xdr:from>
      <xdr:col>9</xdr:col>
      <xdr:colOff>186871</xdr:colOff>
      <xdr:row>13</xdr:row>
      <xdr:rowOff>199572</xdr:rowOff>
    </xdr:from>
    <xdr:to>
      <xdr:col>9</xdr:col>
      <xdr:colOff>1101271</xdr:colOff>
      <xdr:row>13</xdr:row>
      <xdr:rowOff>1113972</xdr:rowOff>
    </xdr:to>
    <xdr:pic>
      <xdr:nvPicPr>
        <xdr:cNvPr id="34" name="Graphique 33" descr="Cible avec un remplissage uni">
          <a:extLst>
            <a:ext uri="{FF2B5EF4-FFF2-40B4-BE49-F238E27FC236}">
              <a16:creationId xmlns:a16="http://schemas.microsoft.com/office/drawing/2014/main" id="{DF80EFD1-651E-4E53-8D6F-C737C7216E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18371" y="12404272"/>
          <a:ext cx="914400" cy="914400"/>
        </a:xfrm>
        <a:prstGeom prst="rect">
          <a:avLst/>
        </a:prstGeom>
      </xdr:spPr>
    </xdr:pic>
    <xdr:clientData/>
  </xdr:twoCellAnchor>
  <xdr:twoCellAnchor editAs="oneCell">
    <xdr:from>
      <xdr:col>8</xdr:col>
      <xdr:colOff>190500</xdr:colOff>
      <xdr:row>14</xdr:row>
      <xdr:rowOff>171450</xdr:rowOff>
    </xdr:from>
    <xdr:to>
      <xdr:col>8</xdr:col>
      <xdr:colOff>1104900</xdr:colOff>
      <xdr:row>14</xdr:row>
      <xdr:rowOff>1085850</xdr:rowOff>
    </xdr:to>
    <xdr:pic>
      <xdr:nvPicPr>
        <xdr:cNvPr id="35" name="Graphique 34" descr="Cible avec un remplissage uni">
          <a:extLst>
            <a:ext uri="{FF2B5EF4-FFF2-40B4-BE49-F238E27FC236}">
              <a16:creationId xmlns:a16="http://schemas.microsoft.com/office/drawing/2014/main" id="{926024B6-11A2-46CD-8752-6289806F0B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91700" y="9239250"/>
          <a:ext cx="914400" cy="914400"/>
        </a:xfrm>
        <a:prstGeom prst="rect">
          <a:avLst/>
        </a:prstGeom>
      </xdr:spPr>
    </xdr:pic>
    <xdr:clientData/>
  </xdr:twoCellAnchor>
  <xdr:twoCellAnchor editAs="oneCell">
    <xdr:from>
      <xdr:col>9</xdr:col>
      <xdr:colOff>185058</xdr:colOff>
      <xdr:row>14</xdr:row>
      <xdr:rowOff>204106</xdr:rowOff>
    </xdr:from>
    <xdr:to>
      <xdr:col>9</xdr:col>
      <xdr:colOff>1099458</xdr:colOff>
      <xdr:row>14</xdr:row>
      <xdr:rowOff>1118506</xdr:rowOff>
    </xdr:to>
    <xdr:pic>
      <xdr:nvPicPr>
        <xdr:cNvPr id="36" name="Graphique 35" descr="Cible avec un remplissage uni">
          <a:extLst>
            <a:ext uri="{FF2B5EF4-FFF2-40B4-BE49-F238E27FC236}">
              <a16:creationId xmlns:a16="http://schemas.microsoft.com/office/drawing/2014/main" id="{5F0E0FA1-641B-4C6F-930D-512B78B689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070772" y="9304563"/>
          <a:ext cx="914400" cy="914400"/>
        </a:xfrm>
        <a:prstGeom prst="rect">
          <a:avLst/>
        </a:prstGeom>
      </xdr:spPr>
    </xdr:pic>
    <xdr:clientData/>
  </xdr:twoCellAnchor>
  <xdr:twoCellAnchor editAs="oneCell">
    <xdr:from>
      <xdr:col>10</xdr:col>
      <xdr:colOff>181428</xdr:colOff>
      <xdr:row>14</xdr:row>
      <xdr:rowOff>221343</xdr:rowOff>
    </xdr:from>
    <xdr:to>
      <xdr:col>10</xdr:col>
      <xdr:colOff>1095828</xdr:colOff>
      <xdr:row>14</xdr:row>
      <xdr:rowOff>1135743</xdr:rowOff>
    </xdr:to>
    <xdr:pic>
      <xdr:nvPicPr>
        <xdr:cNvPr id="37" name="Graphique 36" descr="Cible avec un remplissage uni">
          <a:extLst>
            <a:ext uri="{FF2B5EF4-FFF2-40B4-BE49-F238E27FC236}">
              <a16:creationId xmlns:a16="http://schemas.microsoft.com/office/drawing/2014/main" id="{96F819A5-13E9-4DCD-A5D6-F880378FE8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30628" y="9378043"/>
          <a:ext cx="914400" cy="914400"/>
        </a:xfrm>
        <a:prstGeom prst="rect">
          <a:avLst/>
        </a:prstGeom>
      </xdr:spPr>
    </xdr:pic>
    <xdr:clientData/>
  </xdr:twoCellAnchor>
  <xdr:twoCellAnchor editAs="oneCell">
    <xdr:from>
      <xdr:col>6</xdr:col>
      <xdr:colOff>247650</xdr:colOff>
      <xdr:row>17</xdr:row>
      <xdr:rowOff>228600</xdr:rowOff>
    </xdr:from>
    <xdr:to>
      <xdr:col>6</xdr:col>
      <xdr:colOff>1162050</xdr:colOff>
      <xdr:row>17</xdr:row>
      <xdr:rowOff>1143000</xdr:rowOff>
    </xdr:to>
    <xdr:pic>
      <xdr:nvPicPr>
        <xdr:cNvPr id="38" name="Graphique 37" descr="Cible avec un remplissage uni">
          <a:extLst>
            <a:ext uri="{FF2B5EF4-FFF2-40B4-BE49-F238E27FC236}">
              <a16:creationId xmlns:a16="http://schemas.microsoft.com/office/drawing/2014/main" id="{B6AA971C-0FEB-4637-BF74-743722B830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81850" y="13068300"/>
          <a:ext cx="914400" cy="914400"/>
        </a:xfrm>
        <a:prstGeom prst="rect">
          <a:avLst/>
        </a:prstGeom>
      </xdr:spPr>
    </xdr:pic>
    <xdr:clientData/>
  </xdr:twoCellAnchor>
  <xdr:twoCellAnchor editAs="oneCell">
    <xdr:from>
      <xdr:col>10</xdr:col>
      <xdr:colOff>190500</xdr:colOff>
      <xdr:row>17</xdr:row>
      <xdr:rowOff>209550</xdr:rowOff>
    </xdr:from>
    <xdr:to>
      <xdr:col>10</xdr:col>
      <xdr:colOff>1104900</xdr:colOff>
      <xdr:row>17</xdr:row>
      <xdr:rowOff>1123950</xdr:rowOff>
    </xdr:to>
    <xdr:pic>
      <xdr:nvPicPr>
        <xdr:cNvPr id="39" name="Graphique 38" descr="Cible avec un remplissage uni">
          <a:extLst>
            <a:ext uri="{FF2B5EF4-FFF2-40B4-BE49-F238E27FC236}">
              <a16:creationId xmlns:a16="http://schemas.microsoft.com/office/drawing/2014/main" id="{85F8AAD6-3F52-4793-B8DF-E49FCD1CB0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39700" y="13176250"/>
          <a:ext cx="914400" cy="914400"/>
        </a:xfrm>
        <a:prstGeom prst="rect">
          <a:avLst/>
        </a:prstGeom>
      </xdr:spPr>
    </xdr:pic>
    <xdr:clientData/>
  </xdr:twoCellAnchor>
  <xdr:twoCellAnchor editAs="oneCell">
    <xdr:from>
      <xdr:col>8</xdr:col>
      <xdr:colOff>195943</xdr:colOff>
      <xdr:row>18</xdr:row>
      <xdr:rowOff>231322</xdr:rowOff>
    </xdr:from>
    <xdr:to>
      <xdr:col>8</xdr:col>
      <xdr:colOff>1110343</xdr:colOff>
      <xdr:row>18</xdr:row>
      <xdr:rowOff>1145722</xdr:rowOff>
    </xdr:to>
    <xdr:pic>
      <xdr:nvPicPr>
        <xdr:cNvPr id="41" name="Graphique 40" descr="Cible avec un remplissage uni">
          <a:extLst>
            <a:ext uri="{FF2B5EF4-FFF2-40B4-BE49-F238E27FC236}">
              <a16:creationId xmlns:a16="http://schemas.microsoft.com/office/drawing/2014/main" id="{BB9156DD-3F04-4C26-8E87-1078AD6E6E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753600" y="14382751"/>
          <a:ext cx="914400" cy="914400"/>
        </a:xfrm>
        <a:prstGeom prst="rect">
          <a:avLst/>
        </a:prstGeom>
      </xdr:spPr>
    </xdr:pic>
    <xdr:clientData/>
  </xdr:twoCellAnchor>
  <xdr:twoCellAnchor editAs="oneCell">
    <xdr:from>
      <xdr:col>10</xdr:col>
      <xdr:colOff>171450</xdr:colOff>
      <xdr:row>18</xdr:row>
      <xdr:rowOff>304800</xdr:rowOff>
    </xdr:from>
    <xdr:to>
      <xdr:col>10</xdr:col>
      <xdr:colOff>1085850</xdr:colOff>
      <xdr:row>18</xdr:row>
      <xdr:rowOff>1219200</xdr:rowOff>
    </xdr:to>
    <xdr:pic>
      <xdr:nvPicPr>
        <xdr:cNvPr id="42" name="Graphique 41" descr="Cible avec un remplissage uni">
          <a:extLst>
            <a:ext uri="{FF2B5EF4-FFF2-40B4-BE49-F238E27FC236}">
              <a16:creationId xmlns:a16="http://schemas.microsoft.com/office/drawing/2014/main" id="{74D15B15-9DCA-47A6-B469-CDE712293E8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439650" y="14401800"/>
          <a:ext cx="914400" cy="914400"/>
        </a:xfrm>
        <a:prstGeom prst="rect">
          <a:avLst/>
        </a:prstGeom>
      </xdr:spPr>
    </xdr:pic>
    <xdr:clientData/>
  </xdr:twoCellAnchor>
  <xdr:twoCellAnchor editAs="oneCell">
    <xdr:from>
      <xdr:col>10</xdr:col>
      <xdr:colOff>196850</xdr:colOff>
      <xdr:row>15</xdr:row>
      <xdr:rowOff>266700</xdr:rowOff>
    </xdr:from>
    <xdr:to>
      <xdr:col>10</xdr:col>
      <xdr:colOff>1111250</xdr:colOff>
      <xdr:row>15</xdr:row>
      <xdr:rowOff>1181100</xdr:rowOff>
    </xdr:to>
    <xdr:pic>
      <xdr:nvPicPr>
        <xdr:cNvPr id="44" name="Graphique 43" descr="Cible avec un remplissage uni">
          <a:extLst>
            <a:ext uri="{FF2B5EF4-FFF2-40B4-BE49-F238E27FC236}">
              <a16:creationId xmlns:a16="http://schemas.microsoft.com/office/drawing/2014/main" id="{E6AC2A91-5862-406D-91F2-C7B5C222A7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249150" y="15011400"/>
          <a:ext cx="914400" cy="914400"/>
        </a:xfrm>
        <a:prstGeom prst="rect">
          <a:avLst/>
        </a:prstGeom>
      </xdr:spPr>
    </xdr:pic>
    <xdr:clientData/>
  </xdr:twoCellAnchor>
  <xdr:twoCellAnchor editAs="oneCell">
    <xdr:from>
      <xdr:col>11</xdr:col>
      <xdr:colOff>190500</xdr:colOff>
      <xdr:row>15</xdr:row>
      <xdr:rowOff>285750</xdr:rowOff>
    </xdr:from>
    <xdr:to>
      <xdr:col>11</xdr:col>
      <xdr:colOff>1104900</xdr:colOff>
      <xdr:row>15</xdr:row>
      <xdr:rowOff>1200150</xdr:rowOff>
    </xdr:to>
    <xdr:pic>
      <xdr:nvPicPr>
        <xdr:cNvPr id="45" name="Graphique 44" descr="Cible avec un remplissage uni">
          <a:extLst>
            <a:ext uri="{FF2B5EF4-FFF2-40B4-BE49-F238E27FC236}">
              <a16:creationId xmlns:a16="http://schemas.microsoft.com/office/drawing/2014/main" id="{D89484B8-A55C-4177-8C8E-EE18FBFEF6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792200" y="10610850"/>
          <a:ext cx="914400" cy="914400"/>
        </a:xfrm>
        <a:prstGeom prst="rect">
          <a:avLst/>
        </a:prstGeom>
      </xdr:spPr>
    </xdr:pic>
    <xdr:clientData/>
  </xdr:twoCellAnchor>
  <xdr:twoCellAnchor editAs="oneCell">
    <xdr:from>
      <xdr:col>8</xdr:col>
      <xdr:colOff>209550</xdr:colOff>
      <xdr:row>16</xdr:row>
      <xdr:rowOff>228600</xdr:rowOff>
    </xdr:from>
    <xdr:to>
      <xdr:col>8</xdr:col>
      <xdr:colOff>1123950</xdr:colOff>
      <xdr:row>16</xdr:row>
      <xdr:rowOff>1143000</xdr:rowOff>
    </xdr:to>
    <xdr:pic>
      <xdr:nvPicPr>
        <xdr:cNvPr id="47" name="Graphique 46" descr="Cible avec un remplissage uni">
          <a:extLst>
            <a:ext uri="{FF2B5EF4-FFF2-40B4-BE49-F238E27FC236}">
              <a16:creationId xmlns:a16="http://schemas.microsoft.com/office/drawing/2014/main" id="{13C01692-C48B-467A-9E06-3007DC99A7F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810750" y="11811000"/>
          <a:ext cx="914400" cy="914400"/>
        </a:xfrm>
        <a:prstGeom prst="rect">
          <a:avLst/>
        </a:prstGeom>
      </xdr:spPr>
    </xdr:pic>
    <xdr:clientData/>
  </xdr:twoCellAnchor>
  <xdr:twoCellAnchor editAs="oneCell">
    <xdr:from>
      <xdr:col>10</xdr:col>
      <xdr:colOff>190500</xdr:colOff>
      <xdr:row>16</xdr:row>
      <xdr:rowOff>254000</xdr:rowOff>
    </xdr:from>
    <xdr:to>
      <xdr:col>10</xdr:col>
      <xdr:colOff>1104900</xdr:colOff>
      <xdr:row>16</xdr:row>
      <xdr:rowOff>1168400</xdr:rowOff>
    </xdr:to>
    <xdr:pic>
      <xdr:nvPicPr>
        <xdr:cNvPr id="48" name="Graphique 47" descr="Cible avec un remplissage uni">
          <a:extLst>
            <a:ext uri="{FF2B5EF4-FFF2-40B4-BE49-F238E27FC236}">
              <a16:creationId xmlns:a16="http://schemas.microsoft.com/office/drawing/2014/main" id="{2523E69C-329B-4FD4-AC72-24353DA7EB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839700" y="11950700"/>
          <a:ext cx="914400" cy="914400"/>
        </a:xfrm>
        <a:prstGeom prst="rect">
          <a:avLst/>
        </a:prstGeom>
      </xdr:spPr>
    </xdr:pic>
    <xdr:clientData/>
  </xdr:twoCellAnchor>
  <xdr:twoCellAnchor editAs="oneCell">
    <xdr:from>
      <xdr:col>4</xdr:col>
      <xdr:colOff>239486</xdr:colOff>
      <xdr:row>12</xdr:row>
      <xdr:rowOff>163287</xdr:rowOff>
    </xdr:from>
    <xdr:to>
      <xdr:col>4</xdr:col>
      <xdr:colOff>1153886</xdr:colOff>
      <xdr:row>12</xdr:row>
      <xdr:rowOff>1077687</xdr:rowOff>
    </xdr:to>
    <xdr:pic>
      <xdr:nvPicPr>
        <xdr:cNvPr id="50" name="Graphique 49" descr="Poignée de main contour">
          <a:extLst>
            <a:ext uri="{FF2B5EF4-FFF2-40B4-BE49-F238E27FC236}">
              <a16:creationId xmlns:a16="http://schemas.microsoft.com/office/drawing/2014/main" id="{81DBDDE5-BB40-A7BB-F037-7E4C6027599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484915" y="6738258"/>
          <a:ext cx="914400" cy="914400"/>
        </a:xfrm>
        <a:prstGeom prst="rect">
          <a:avLst/>
        </a:prstGeom>
      </xdr:spPr>
    </xdr:pic>
    <xdr:clientData/>
  </xdr:twoCellAnchor>
  <xdr:twoCellAnchor editAs="oneCell">
    <xdr:from>
      <xdr:col>12</xdr:col>
      <xdr:colOff>230415</xdr:colOff>
      <xdr:row>12</xdr:row>
      <xdr:rowOff>214086</xdr:rowOff>
    </xdr:from>
    <xdr:to>
      <xdr:col>12</xdr:col>
      <xdr:colOff>1144815</xdr:colOff>
      <xdr:row>12</xdr:row>
      <xdr:rowOff>1128486</xdr:rowOff>
    </xdr:to>
    <xdr:pic>
      <xdr:nvPicPr>
        <xdr:cNvPr id="55" name="Graphique 54" descr="Poignée de main contour">
          <a:extLst>
            <a:ext uri="{FF2B5EF4-FFF2-40B4-BE49-F238E27FC236}">
              <a16:creationId xmlns:a16="http://schemas.microsoft.com/office/drawing/2014/main" id="{60CD778F-07B4-46E1-849A-59630DD950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4924315" y="11148786"/>
          <a:ext cx="914400" cy="914400"/>
        </a:xfrm>
        <a:prstGeom prst="rect">
          <a:avLst/>
        </a:prstGeom>
      </xdr:spPr>
    </xdr:pic>
    <xdr:clientData/>
  </xdr:twoCellAnchor>
  <xdr:twoCellAnchor editAs="oneCell">
    <xdr:from>
      <xdr:col>3</xdr:col>
      <xdr:colOff>195943</xdr:colOff>
      <xdr:row>15</xdr:row>
      <xdr:rowOff>195943</xdr:rowOff>
    </xdr:from>
    <xdr:to>
      <xdr:col>3</xdr:col>
      <xdr:colOff>1110343</xdr:colOff>
      <xdr:row>15</xdr:row>
      <xdr:rowOff>1110343</xdr:rowOff>
    </xdr:to>
    <xdr:pic>
      <xdr:nvPicPr>
        <xdr:cNvPr id="56" name="Graphique 55" descr="Poignée de main contour">
          <a:extLst>
            <a:ext uri="{FF2B5EF4-FFF2-40B4-BE49-F238E27FC236}">
              <a16:creationId xmlns:a16="http://schemas.microsoft.com/office/drawing/2014/main" id="{F52F1F6B-1C43-435C-BB11-B97DF18AA64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113314" y="10559143"/>
          <a:ext cx="914400" cy="914400"/>
        </a:xfrm>
        <a:prstGeom prst="rect">
          <a:avLst/>
        </a:prstGeom>
      </xdr:spPr>
    </xdr:pic>
    <xdr:clientData/>
  </xdr:twoCellAnchor>
  <xdr:twoCellAnchor editAs="oneCell">
    <xdr:from>
      <xdr:col>5</xdr:col>
      <xdr:colOff>210456</xdr:colOff>
      <xdr:row>16</xdr:row>
      <xdr:rowOff>244929</xdr:rowOff>
    </xdr:from>
    <xdr:to>
      <xdr:col>5</xdr:col>
      <xdr:colOff>1124856</xdr:colOff>
      <xdr:row>16</xdr:row>
      <xdr:rowOff>1159329</xdr:rowOff>
    </xdr:to>
    <xdr:pic>
      <xdr:nvPicPr>
        <xdr:cNvPr id="57" name="Graphique 56" descr="Poignée de main contour">
          <a:extLst>
            <a:ext uri="{FF2B5EF4-FFF2-40B4-BE49-F238E27FC236}">
              <a16:creationId xmlns:a16="http://schemas.microsoft.com/office/drawing/2014/main" id="{8A3E8B05-C0E2-4142-98A9-465A30DF7A1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255656" y="11941629"/>
          <a:ext cx="914400" cy="914400"/>
        </a:xfrm>
        <a:prstGeom prst="rect">
          <a:avLst/>
        </a:prstGeom>
      </xdr:spPr>
    </xdr:pic>
    <xdr:clientData/>
  </xdr:twoCellAnchor>
  <xdr:twoCellAnchor editAs="oneCell">
    <xdr:from>
      <xdr:col>3</xdr:col>
      <xdr:colOff>195942</xdr:colOff>
      <xdr:row>18</xdr:row>
      <xdr:rowOff>174172</xdr:rowOff>
    </xdr:from>
    <xdr:to>
      <xdr:col>3</xdr:col>
      <xdr:colOff>1110342</xdr:colOff>
      <xdr:row>18</xdr:row>
      <xdr:rowOff>1088572</xdr:rowOff>
    </xdr:to>
    <xdr:pic>
      <xdr:nvPicPr>
        <xdr:cNvPr id="58" name="Graphique 57" descr="Poignée de main contour">
          <a:extLst>
            <a:ext uri="{FF2B5EF4-FFF2-40B4-BE49-F238E27FC236}">
              <a16:creationId xmlns:a16="http://schemas.microsoft.com/office/drawing/2014/main" id="{19726A11-9525-4DB0-81C5-950B2850B74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113313" y="14325601"/>
          <a:ext cx="914400" cy="914400"/>
        </a:xfrm>
        <a:prstGeom prst="rect">
          <a:avLst/>
        </a:prstGeom>
      </xdr:spPr>
    </xdr:pic>
    <xdr:clientData/>
  </xdr:twoCellAnchor>
  <xdr:twoCellAnchor editAs="oneCell">
    <xdr:from>
      <xdr:col>2</xdr:col>
      <xdr:colOff>431800</xdr:colOff>
      <xdr:row>2</xdr:row>
      <xdr:rowOff>25401</xdr:rowOff>
    </xdr:from>
    <xdr:to>
      <xdr:col>2</xdr:col>
      <xdr:colOff>1761002</xdr:colOff>
      <xdr:row>2</xdr:row>
      <xdr:rowOff>1244601</xdr:rowOff>
    </xdr:to>
    <xdr:pic>
      <xdr:nvPicPr>
        <xdr:cNvPr id="60" name="Image 59">
          <a:extLst>
            <a:ext uri="{FF2B5EF4-FFF2-40B4-BE49-F238E27FC236}">
              <a16:creationId xmlns:a16="http://schemas.microsoft.com/office/drawing/2014/main" id="{BD54A0BE-662A-C33C-D308-0C7BBBA586F8}"/>
            </a:ext>
          </a:extLst>
        </xdr:cNvPr>
        <xdr:cNvPicPr>
          <a:picLocks noChangeAspect="1"/>
        </xdr:cNvPicPr>
      </xdr:nvPicPr>
      <xdr:blipFill>
        <a:blip xmlns:r="http://schemas.openxmlformats.org/officeDocument/2006/relationships" r:embed="rId11"/>
        <a:stretch>
          <a:fillRect/>
        </a:stretch>
      </xdr:blipFill>
      <xdr:spPr>
        <a:xfrm>
          <a:off x="2679700" y="3543301"/>
          <a:ext cx="1329202" cy="1219200"/>
        </a:xfrm>
        <a:prstGeom prst="rect">
          <a:avLst/>
        </a:prstGeom>
      </xdr:spPr>
    </xdr:pic>
    <xdr:clientData/>
  </xdr:twoCellAnchor>
  <xdr:oneCellAnchor>
    <xdr:from>
      <xdr:col>2</xdr:col>
      <xdr:colOff>1914402</xdr:colOff>
      <xdr:row>0</xdr:row>
      <xdr:rowOff>428996</xdr:rowOff>
    </xdr:from>
    <xdr:ext cx="14561128" cy="1333500"/>
    <xdr:sp macro="" textlink="">
      <xdr:nvSpPr>
        <xdr:cNvPr id="62" name="Rectangle 61">
          <a:extLst>
            <a:ext uri="{FF2B5EF4-FFF2-40B4-BE49-F238E27FC236}">
              <a16:creationId xmlns:a16="http://schemas.microsoft.com/office/drawing/2014/main" id="{AABD5546-C6EA-46B1-9753-2A89BD7A2CF4}"/>
            </a:ext>
          </a:extLst>
        </xdr:cNvPr>
        <xdr:cNvSpPr/>
      </xdr:nvSpPr>
      <xdr:spPr>
        <a:xfrm>
          <a:off x="2469573" y="428996"/>
          <a:ext cx="14561128" cy="1333500"/>
        </a:xfrm>
        <a:prstGeom prst="rect">
          <a:avLst/>
        </a:prstGeom>
        <a:noFill/>
      </xdr:spPr>
      <xdr:txBody>
        <a:bodyPr wrap="square" lIns="91440" tIns="45720" rIns="91440" bIns="45720">
          <a:noAutofit/>
        </a:bodyPr>
        <a:lstStyle/>
        <a:p>
          <a:pPr algn="ctr"/>
          <a:r>
            <a:rPr lang="fr-FR" sz="6000" b="1" cap="none" spc="50">
              <a:ln w="9525" cmpd="sng">
                <a:solidFill>
                  <a:srgbClr val="FF0000"/>
                </a:solidFill>
                <a:prstDash val="solid"/>
              </a:ln>
              <a:solidFill>
                <a:srgbClr val="70AD47">
                  <a:tint val="1000"/>
                </a:srgbClr>
              </a:solidFill>
              <a:effectLst/>
            </a:rPr>
            <a:t>Sustainable development goals targeted</a:t>
          </a:r>
        </a:p>
      </xdr:txBody>
    </xdr:sp>
    <xdr:clientData/>
  </xdr:oneCellAnchor>
  <xdr:oneCellAnchor>
    <xdr:from>
      <xdr:col>3</xdr:col>
      <xdr:colOff>483650</xdr:colOff>
      <xdr:row>0</xdr:row>
      <xdr:rowOff>1102427</xdr:rowOff>
    </xdr:from>
    <xdr:ext cx="4979953" cy="1125501"/>
    <xdr:sp macro="" textlink="">
      <xdr:nvSpPr>
        <xdr:cNvPr id="65" name="Rectangle 64">
          <a:extLst>
            <a:ext uri="{FF2B5EF4-FFF2-40B4-BE49-F238E27FC236}">
              <a16:creationId xmlns:a16="http://schemas.microsoft.com/office/drawing/2014/main" id="{27B29312-E1D7-4E03-8093-EBD4E2A3EB88}"/>
            </a:ext>
          </a:extLst>
        </xdr:cNvPr>
        <xdr:cNvSpPr/>
      </xdr:nvSpPr>
      <xdr:spPr>
        <a:xfrm>
          <a:off x="3172421" y="1102427"/>
          <a:ext cx="4979953"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by asset class</a:t>
          </a:r>
        </a:p>
      </xdr:txBody>
    </xdr:sp>
    <xdr:clientData/>
  </xdr:oneCellAnchor>
  <xdr:twoCellAnchor editAs="oneCell">
    <xdr:from>
      <xdr:col>3</xdr:col>
      <xdr:colOff>7707</xdr:colOff>
      <xdr:row>2</xdr:row>
      <xdr:rowOff>33020</xdr:rowOff>
    </xdr:from>
    <xdr:to>
      <xdr:col>4</xdr:col>
      <xdr:colOff>0</xdr:colOff>
      <xdr:row>3</xdr:row>
      <xdr:rowOff>15240</xdr:rowOff>
    </xdr:to>
    <xdr:pic>
      <xdr:nvPicPr>
        <xdr:cNvPr id="2" name="Image 1">
          <a:extLst>
            <a:ext uri="{FF2B5EF4-FFF2-40B4-BE49-F238E27FC236}">
              <a16:creationId xmlns:a16="http://schemas.microsoft.com/office/drawing/2014/main" id="{94C0F4F8-F056-93F1-53E9-809949AB1794}"/>
            </a:ext>
          </a:extLst>
        </xdr:cNvPr>
        <xdr:cNvPicPr>
          <a:picLocks noChangeAspect="1"/>
        </xdr:cNvPicPr>
      </xdr:nvPicPr>
      <xdr:blipFill>
        <a:blip xmlns:r="http://schemas.openxmlformats.org/officeDocument/2006/relationships" r:embed="rId12"/>
        <a:stretch>
          <a:fillRect/>
        </a:stretch>
      </xdr:blipFill>
      <xdr:spPr>
        <a:xfrm>
          <a:off x="2689947" y="3553460"/>
          <a:ext cx="1424853" cy="1270000"/>
        </a:xfrm>
        <a:prstGeom prst="rect">
          <a:avLst/>
        </a:prstGeom>
      </xdr:spPr>
    </xdr:pic>
    <xdr:clientData/>
  </xdr:twoCellAnchor>
  <xdr:twoCellAnchor editAs="oneCell">
    <xdr:from>
      <xdr:col>4</xdr:col>
      <xdr:colOff>8709</xdr:colOff>
      <xdr:row>2</xdr:row>
      <xdr:rowOff>22861</xdr:rowOff>
    </xdr:from>
    <xdr:to>
      <xdr:col>5</xdr:col>
      <xdr:colOff>5080</xdr:colOff>
      <xdr:row>3</xdr:row>
      <xdr:rowOff>4226</xdr:rowOff>
    </xdr:to>
    <xdr:pic>
      <xdr:nvPicPr>
        <xdr:cNvPr id="8" name="Image 7">
          <a:extLst>
            <a:ext uri="{FF2B5EF4-FFF2-40B4-BE49-F238E27FC236}">
              <a16:creationId xmlns:a16="http://schemas.microsoft.com/office/drawing/2014/main" id="{165152DE-722C-B743-AC26-D1F148F6BD09}"/>
            </a:ext>
          </a:extLst>
        </xdr:cNvPr>
        <xdr:cNvPicPr>
          <a:picLocks noChangeAspect="1"/>
        </xdr:cNvPicPr>
      </xdr:nvPicPr>
      <xdr:blipFill>
        <a:blip xmlns:r="http://schemas.openxmlformats.org/officeDocument/2006/relationships" r:embed="rId13"/>
        <a:stretch>
          <a:fillRect/>
        </a:stretch>
      </xdr:blipFill>
      <xdr:spPr>
        <a:xfrm>
          <a:off x="4123509" y="3543301"/>
          <a:ext cx="1322251" cy="1264065"/>
        </a:xfrm>
        <a:prstGeom prst="rect">
          <a:avLst/>
        </a:prstGeom>
      </xdr:spPr>
    </xdr:pic>
    <xdr:clientData/>
  </xdr:twoCellAnchor>
  <xdr:twoCellAnchor editAs="oneCell">
    <xdr:from>
      <xdr:col>5</xdr:col>
      <xdr:colOff>2542</xdr:colOff>
      <xdr:row>2</xdr:row>
      <xdr:rowOff>30481</xdr:rowOff>
    </xdr:from>
    <xdr:to>
      <xdr:col>6</xdr:col>
      <xdr:colOff>3092</xdr:colOff>
      <xdr:row>3</xdr:row>
      <xdr:rowOff>0</xdr:rowOff>
    </xdr:to>
    <xdr:pic>
      <xdr:nvPicPr>
        <xdr:cNvPr id="11" name="Image 10">
          <a:extLst>
            <a:ext uri="{FF2B5EF4-FFF2-40B4-BE49-F238E27FC236}">
              <a16:creationId xmlns:a16="http://schemas.microsoft.com/office/drawing/2014/main" id="{DB48BF59-CA4D-6944-0749-2A8154274118}"/>
            </a:ext>
          </a:extLst>
        </xdr:cNvPr>
        <xdr:cNvPicPr>
          <a:picLocks noChangeAspect="1"/>
        </xdr:cNvPicPr>
      </xdr:nvPicPr>
      <xdr:blipFill>
        <a:blip xmlns:r="http://schemas.openxmlformats.org/officeDocument/2006/relationships" r:embed="rId14"/>
        <a:stretch>
          <a:fillRect/>
        </a:stretch>
      </xdr:blipFill>
      <xdr:spPr>
        <a:xfrm>
          <a:off x="5443222" y="3550921"/>
          <a:ext cx="1326430" cy="1257299"/>
        </a:xfrm>
        <a:prstGeom prst="rect">
          <a:avLst/>
        </a:prstGeom>
      </xdr:spPr>
    </xdr:pic>
    <xdr:clientData/>
  </xdr:twoCellAnchor>
  <xdr:twoCellAnchor editAs="oneCell">
    <xdr:from>
      <xdr:col>5</xdr:col>
      <xdr:colOff>1323041</xdr:colOff>
      <xdr:row>2</xdr:row>
      <xdr:rowOff>22859</xdr:rowOff>
    </xdr:from>
    <xdr:to>
      <xdr:col>7</xdr:col>
      <xdr:colOff>4233</xdr:colOff>
      <xdr:row>3</xdr:row>
      <xdr:rowOff>863</xdr:rowOff>
    </xdr:to>
    <xdr:pic>
      <xdr:nvPicPr>
        <xdr:cNvPr id="13" name="Image 12">
          <a:extLst>
            <a:ext uri="{FF2B5EF4-FFF2-40B4-BE49-F238E27FC236}">
              <a16:creationId xmlns:a16="http://schemas.microsoft.com/office/drawing/2014/main" id="{5E16A8F3-2101-EA64-14E8-ADBC1BAE93A0}"/>
            </a:ext>
          </a:extLst>
        </xdr:cNvPr>
        <xdr:cNvPicPr>
          <a:picLocks noChangeAspect="1"/>
        </xdr:cNvPicPr>
      </xdr:nvPicPr>
      <xdr:blipFill>
        <a:blip xmlns:r="http://schemas.openxmlformats.org/officeDocument/2006/relationships" r:embed="rId15"/>
        <a:stretch>
          <a:fillRect/>
        </a:stretch>
      </xdr:blipFill>
      <xdr:spPr>
        <a:xfrm>
          <a:off x="6763721" y="3543299"/>
          <a:ext cx="1327872" cy="1265784"/>
        </a:xfrm>
        <a:prstGeom prst="rect">
          <a:avLst/>
        </a:prstGeom>
      </xdr:spPr>
    </xdr:pic>
    <xdr:clientData/>
  </xdr:twoCellAnchor>
  <xdr:twoCellAnchor editAs="oneCell">
    <xdr:from>
      <xdr:col>7</xdr:col>
      <xdr:colOff>10161</xdr:colOff>
      <xdr:row>2</xdr:row>
      <xdr:rowOff>30481</xdr:rowOff>
    </xdr:from>
    <xdr:to>
      <xdr:col>8</xdr:col>
      <xdr:colOff>10160</xdr:colOff>
      <xdr:row>3</xdr:row>
      <xdr:rowOff>1</xdr:rowOff>
    </xdr:to>
    <xdr:pic>
      <xdr:nvPicPr>
        <xdr:cNvPr id="16" name="Image 15">
          <a:extLst>
            <a:ext uri="{FF2B5EF4-FFF2-40B4-BE49-F238E27FC236}">
              <a16:creationId xmlns:a16="http://schemas.microsoft.com/office/drawing/2014/main" id="{70FC423A-6905-5035-1BE2-22CA756CE27B}"/>
            </a:ext>
          </a:extLst>
        </xdr:cNvPr>
        <xdr:cNvPicPr>
          <a:picLocks noChangeAspect="1"/>
        </xdr:cNvPicPr>
      </xdr:nvPicPr>
      <xdr:blipFill>
        <a:blip xmlns:r="http://schemas.openxmlformats.org/officeDocument/2006/relationships" r:embed="rId16"/>
        <a:stretch>
          <a:fillRect/>
        </a:stretch>
      </xdr:blipFill>
      <xdr:spPr>
        <a:xfrm>
          <a:off x="8102601" y="3550921"/>
          <a:ext cx="1325879" cy="1257300"/>
        </a:xfrm>
        <a:prstGeom prst="rect">
          <a:avLst/>
        </a:prstGeom>
      </xdr:spPr>
    </xdr:pic>
    <xdr:clientData/>
  </xdr:twoCellAnchor>
  <xdr:twoCellAnchor editAs="oneCell">
    <xdr:from>
      <xdr:col>8</xdr:col>
      <xdr:colOff>12700</xdr:colOff>
      <xdr:row>2</xdr:row>
      <xdr:rowOff>30481</xdr:rowOff>
    </xdr:from>
    <xdr:to>
      <xdr:col>9</xdr:col>
      <xdr:colOff>10159</xdr:colOff>
      <xdr:row>3</xdr:row>
      <xdr:rowOff>2540</xdr:rowOff>
    </xdr:to>
    <xdr:pic>
      <xdr:nvPicPr>
        <xdr:cNvPr id="19" name="Image 18">
          <a:extLst>
            <a:ext uri="{FF2B5EF4-FFF2-40B4-BE49-F238E27FC236}">
              <a16:creationId xmlns:a16="http://schemas.microsoft.com/office/drawing/2014/main" id="{5DD8B750-A1C7-D96D-A555-E23EC23C24EC}"/>
            </a:ext>
          </a:extLst>
        </xdr:cNvPr>
        <xdr:cNvPicPr>
          <a:picLocks noChangeAspect="1"/>
        </xdr:cNvPicPr>
      </xdr:nvPicPr>
      <xdr:blipFill>
        <a:blip xmlns:r="http://schemas.openxmlformats.org/officeDocument/2006/relationships" r:embed="rId17"/>
        <a:stretch>
          <a:fillRect/>
        </a:stretch>
      </xdr:blipFill>
      <xdr:spPr>
        <a:xfrm>
          <a:off x="9431020" y="3550921"/>
          <a:ext cx="1323339" cy="1259839"/>
        </a:xfrm>
        <a:prstGeom prst="rect">
          <a:avLst/>
        </a:prstGeom>
      </xdr:spPr>
    </xdr:pic>
    <xdr:clientData/>
  </xdr:twoCellAnchor>
  <xdr:twoCellAnchor editAs="oneCell">
    <xdr:from>
      <xdr:col>9</xdr:col>
      <xdr:colOff>2541</xdr:colOff>
      <xdr:row>2</xdr:row>
      <xdr:rowOff>27941</xdr:rowOff>
    </xdr:from>
    <xdr:to>
      <xdr:col>10</xdr:col>
      <xdr:colOff>2540</xdr:colOff>
      <xdr:row>3</xdr:row>
      <xdr:rowOff>0</xdr:rowOff>
    </xdr:to>
    <xdr:pic>
      <xdr:nvPicPr>
        <xdr:cNvPr id="22" name="Image 21">
          <a:extLst>
            <a:ext uri="{FF2B5EF4-FFF2-40B4-BE49-F238E27FC236}">
              <a16:creationId xmlns:a16="http://schemas.microsoft.com/office/drawing/2014/main" id="{29E9306E-E67D-1042-BC8B-7026874979DA}"/>
            </a:ext>
          </a:extLst>
        </xdr:cNvPr>
        <xdr:cNvPicPr>
          <a:picLocks noChangeAspect="1"/>
        </xdr:cNvPicPr>
      </xdr:nvPicPr>
      <xdr:blipFill>
        <a:blip xmlns:r="http://schemas.openxmlformats.org/officeDocument/2006/relationships" r:embed="rId18"/>
        <a:stretch>
          <a:fillRect/>
        </a:stretch>
      </xdr:blipFill>
      <xdr:spPr>
        <a:xfrm>
          <a:off x="10746741" y="3548381"/>
          <a:ext cx="1325879" cy="1259839"/>
        </a:xfrm>
        <a:prstGeom prst="rect">
          <a:avLst/>
        </a:prstGeom>
      </xdr:spPr>
    </xdr:pic>
    <xdr:clientData/>
  </xdr:twoCellAnchor>
  <xdr:twoCellAnchor editAs="oneCell">
    <xdr:from>
      <xdr:col>10</xdr:col>
      <xdr:colOff>10161</xdr:colOff>
      <xdr:row>2</xdr:row>
      <xdr:rowOff>20320</xdr:rowOff>
    </xdr:from>
    <xdr:to>
      <xdr:col>11</xdr:col>
      <xdr:colOff>7620</xdr:colOff>
      <xdr:row>3</xdr:row>
      <xdr:rowOff>7620</xdr:rowOff>
    </xdr:to>
    <xdr:pic>
      <xdr:nvPicPr>
        <xdr:cNvPr id="31" name="Image 30">
          <a:extLst>
            <a:ext uri="{FF2B5EF4-FFF2-40B4-BE49-F238E27FC236}">
              <a16:creationId xmlns:a16="http://schemas.microsoft.com/office/drawing/2014/main" id="{E315B82B-3C81-BE1E-376E-D210C2EB4835}"/>
            </a:ext>
          </a:extLst>
        </xdr:cNvPr>
        <xdr:cNvPicPr>
          <a:picLocks noChangeAspect="1"/>
        </xdr:cNvPicPr>
      </xdr:nvPicPr>
      <xdr:blipFill>
        <a:blip xmlns:r="http://schemas.openxmlformats.org/officeDocument/2006/relationships" r:embed="rId19"/>
        <a:stretch>
          <a:fillRect/>
        </a:stretch>
      </xdr:blipFill>
      <xdr:spPr>
        <a:xfrm>
          <a:off x="12080241" y="3540760"/>
          <a:ext cx="1323339" cy="1275080"/>
        </a:xfrm>
        <a:prstGeom prst="rect">
          <a:avLst/>
        </a:prstGeom>
      </xdr:spPr>
    </xdr:pic>
    <xdr:clientData/>
  </xdr:twoCellAnchor>
  <xdr:twoCellAnchor editAs="oneCell">
    <xdr:from>
      <xdr:col>11</xdr:col>
      <xdr:colOff>5081</xdr:colOff>
      <xdr:row>2</xdr:row>
      <xdr:rowOff>22859</xdr:rowOff>
    </xdr:from>
    <xdr:to>
      <xdr:col>12</xdr:col>
      <xdr:colOff>18506</xdr:colOff>
      <xdr:row>3</xdr:row>
      <xdr:rowOff>2540</xdr:rowOff>
    </xdr:to>
    <xdr:pic>
      <xdr:nvPicPr>
        <xdr:cNvPr id="32" name="Image 31">
          <a:extLst>
            <a:ext uri="{FF2B5EF4-FFF2-40B4-BE49-F238E27FC236}">
              <a16:creationId xmlns:a16="http://schemas.microsoft.com/office/drawing/2014/main" id="{C7FDEEBF-E7D7-D040-94F2-1D052EFE1B15}"/>
            </a:ext>
          </a:extLst>
        </xdr:cNvPr>
        <xdr:cNvPicPr>
          <a:picLocks noChangeAspect="1"/>
        </xdr:cNvPicPr>
      </xdr:nvPicPr>
      <xdr:blipFill>
        <a:blip xmlns:r="http://schemas.openxmlformats.org/officeDocument/2006/relationships" r:embed="rId20"/>
        <a:stretch>
          <a:fillRect/>
        </a:stretch>
      </xdr:blipFill>
      <xdr:spPr>
        <a:xfrm>
          <a:off x="13401041" y="3543299"/>
          <a:ext cx="1339305" cy="1267461"/>
        </a:xfrm>
        <a:prstGeom prst="rect">
          <a:avLst/>
        </a:prstGeom>
      </xdr:spPr>
    </xdr:pic>
    <xdr:clientData/>
  </xdr:twoCellAnchor>
  <xdr:twoCellAnchor editAs="oneCell">
    <xdr:from>
      <xdr:col>12</xdr:col>
      <xdr:colOff>27941</xdr:colOff>
      <xdr:row>2</xdr:row>
      <xdr:rowOff>25399</xdr:rowOff>
    </xdr:from>
    <xdr:to>
      <xdr:col>13</xdr:col>
      <xdr:colOff>15241</xdr:colOff>
      <xdr:row>3</xdr:row>
      <xdr:rowOff>5080</xdr:rowOff>
    </xdr:to>
    <xdr:pic>
      <xdr:nvPicPr>
        <xdr:cNvPr id="40" name="Image 39">
          <a:extLst>
            <a:ext uri="{FF2B5EF4-FFF2-40B4-BE49-F238E27FC236}">
              <a16:creationId xmlns:a16="http://schemas.microsoft.com/office/drawing/2014/main" id="{2B4CE0F8-3ABF-7211-62DA-18315FB928CD}"/>
            </a:ext>
          </a:extLst>
        </xdr:cNvPr>
        <xdr:cNvPicPr>
          <a:picLocks noChangeAspect="1"/>
        </xdr:cNvPicPr>
      </xdr:nvPicPr>
      <xdr:blipFill>
        <a:blip xmlns:r="http://schemas.openxmlformats.org/officeDocument/2006/relationships" r:embed="rId21"/>
        <a:stretch>
          <a:fillRect/>
        </a:stretch>
      </xdr:blipFill>
      <xdr:spPr>
        <a:xfrm>
          <a:off x="14721841" y="3543299"/>
          <a:ext cx="1308100" cy="1262381"/>
        </a:xfrm>
        <a:prstGeom prst="rect">
          <a:avLst/>
        </a:prstGeom>
      </xdr:spPr>
    </xdr:pic>
    <xdr:clientData/>
  </xdr:twoCellAnchor>
  <xdr:twoCellAnchor editAs="oneCell">
    <xdr:from>
      <xdr:col>13</xdr:col>
      <xdr:colOff>2540</xdr:colOff>
      <xdr:row>2</xdr:row>
      <xdr:rowOff>27940</xdr:rowOff>
    </xdr:from>
    <xdr:to>
      <xdr:col>14</xdr:col>
      <xdr:colOff>15239</xdr:colOff>
      <xdr:row>3</xdr:row>
      <xdr:rowOff>0</xdr:rowOff>
    </xdr:to>
    <xdr:pic>
      <xdr:nvPicPr>
        <xdr:cNvPr id="43" name="Image 42">
          <a:extLst>
            <a:ext uri="{FF2B5EF4-FFF2-40B4-BE49-F238E27FC236}">
              <a16:creationId xmlns:a16="http://schemas.microsoft.com/office/drawing/2014/main" id="{006279EC-CDD6-CCD6-ECD3-406E3BD25E28}"/>
            </a:ext>
          </a:extLst>
        </xdr:cNvPr>
        <xdr:cNvPicPr>
          <a:picLocks noChangeAspect="1"/>
        </xdr:cNvPicPr>
      </xdr:nvPicPr>
      <xdr:blipFill>
        <a:blip xmlns:r="http://schemas.openxmlformats.org/officeDocument/2006/relationships" r:embed="rId22"/>
        <a:stretch>
          <a:fillRect/>
        </a:stretch>
      </xdr:blipFill>
      <xdr:spPr>
        <a:xfrm>
          <a:off x="16050260" y="3548380"/>
          <a:ext cx="1338579" cy="1259840"/>
        </a:xfrm>
        <a:prstGeom prst="rect">
          <a:avLst/>
        </a:prstGeom>
      </xdr:spPr>
    </xdr:pic>
    <xdr:clientData/>
  </xdr:twoCellAnchor>
  <xdr:twoCellAnchor editAs="oneCell">
    <xdr:from>
      <xdr:col>14</xdr:col>
      <xdr:colOff>15241</xdr:colOff>
      <xdr:row>2</xdr:row>
      <xdr:rowOff>15240</xdr:rowOff>
    </xdr:from>
    <xdr:to>
      <xdr:col>15</xdr:col>
      <xdr:colOff>10160</xdr:colOff>
      <xdr:row>3</xdr:row>
      <xdr:rowOff>2540</xdr:rowOff>
    </xdr:to>
    <xdr:pic>
      <xdr:nvPicPr>
        <xdr:cNvPr id="46" name="Image 45">
          <a:extLst>
            <a:ext uri="{FF2B5EF4-FFF2-40B4-BE49-F238E27FC236}">
              <a16:creationId xmlns:a16="http://schemas.microsoft.com/office/drawing/2014/main" id="{CB425AF8-BF16-AD69-B209-B7CD592C5E85}"/>
            </a:ext>
          </a:extLst>
        </xdr:cNvPr>
        <xdr:cNvPicPr>
          <a:picLocks noChangeAspect="1"/>
        </xdr:cNvPicPr>
      </xdr:nvPicPr>
      <xdr:blipFill>
        <a:blip xmlns:r="http://schemas.openxmlformats.org/officeDocument/2006/relationships" r:embed="rId23"/>
        <a:stretch>
          <a:fillRect/>
        </a:stretch>
      </xdr:blipFill>
      <xdr:spPr>
        <a:xfrm>
          <a:off x="17388841" y="3535680"/>
          <a:ext cx="1320799" cy="1270000"/>
        </a:xfrm>
        <a:prstGeom prst="rect">
          <a:avLst/>
        </a:prstGeom>
      </xdr:spPr>
    </xdr:pic>
    <xdr:clientData/>
  </xdr:twoCellAnchor>
  <xdr:oneCellAnchor>
    <xdr:from>
      <xdr:col>11</xdr:col>
      <xdr:colOff>508001</xdr:colOff>
      <xdr:row>1</xdr:row>
      <xdr:rowOff>107950</xdr:rowOff>
    </xdr:from>
    <xdr:ext cx="914400" cy="868137"/>
    <xdr:pic>
      <xdr:nvPicPr>
        <xdr:cNvPr id="3" name="Graphique 2" descr="Cible avec un remplissage uni">
          <a:extLst>
            <a:ext uri="{FF2B5EF4-FFF2-40B4-BE49-F238E27FC236}">
              <a16:creationId xmlns:a16="http://schemas.microsoft.com/office/drawing/2014/main" id="{896CF5CE-D05A-4A9C-8ACE-55A2ED25415E}"/>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13938251" y="3632200"/>
          <a:ext cx="914400" cy="868137"/>
        </a:xfrm>
        <a:prstGeom prst="rect">
          <a:avLst/>
        </a:prstGeom>
      </xdr:spPr>
    </xdr:pic>
    <xdr:clientData/>
  </xdr:oneCellAnchor>
  <xdr:oneCellAnchor>
    <xdr:from>
      <xdr:col>13</xdr:col>
      <xdr:colOff>726392</xdr:colOff>
      <xdr:row>1</xdr:row>
      <xdr:rowOff>80964</xdr:rowOff>
    </xdr:from>
    <xdr:ext cx="914400" cy="898071"/>
    <xdr:pic>
      <xdr:nvPicPr>
        <xdr:cNvPr id="7" name="Graphique 6" descr="Poignée de main contour">
          <a:extLst>
            <a:ext uri="{FF2B5EF4-FFF2-40B4-BE49-F238E27FC236}">
              <a16:creationId xmlns:a16="http://schemas.microsoft.com/office/drawing/2014/main" id="{2CC61B37-3C78-4094-941C-505B0D9D1AD2}"/>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16299767" y="3605214"/>
          <a:ext cx="914400" cy="898071"/>
        </a:xfrm>
        <a:prstGeom prst="rect">
          <a:avLst/>
        </a:prstGeom>
      </xdr:spPr>
    </xdr:pic>
    <xdr:clientData/>
  </xdr:oneCellAnchor>
  <xdr:twoCellAnchor editAs="oneCell">
    <xdr:from>
      <xdr:col>0</xdr:col>
      <xdr:colOff>166688</xdr:colOff>
      <xdr:row>0</xdr:row>
      <xdr:rowOff>95250</xdr:rowOff>
    </xdr:from>
    <xdr:to>
      <xdr:col>3</xdr:col>
      <xdr:colOff>47625</xdr:colOff>
      <xdr:row>0</xdr:row>
      <xdr:rowOff>2595562</xdr:rowOff>
    </xdr:to>
    <xdr:pic>
      <xdr:nvPicPr>
        <xdr:cNvPr id="5" name="Image 4">
          <a:extLst>
            <a:ext uri="{FF2B5EF4-FFF2-40B4-BE49-F238E27FC236}">
              <a16:creationId xmlns:a16="http://schemas.microsoft.com/office/drawing/2014/main" id="{00E7FFB4-DF98-6EFF-5BE4-148E1BB98333}"/>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66688" y="95250"/>
          <a:ext cx="2500312" cy="2500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NNEES/Archives%20personnelles/KN/Annual%20Reporting%20Package%20200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irdstepenergy.sharepoint.com/Z:/Z:/Z:/Z:/Z:/Z:/Z:/Z:/Z:/V:/windows/Temporary%20Internet%20Files/OLK2363/pret%20telegestion%20agirest%2010an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France%20SA%20-%205426\Business%20Plan%20Soci&#233;t&#233;\Restructuration%20NPF\BP%20AIH%20France%20NPF%20vers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P_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artements\Interm&#233;diation\Investissements\Dossiers%20en%20cours\BUREAUX\Dossiers%202009\%23%23%20-%20CLASSEMENT\04.%20Business%20Plans,%20Pricing\corporate\BP%20Soci&#233;t&#233;%20Joubert%20Base%20C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20cours\AG%202007\Athos%20Tolbiac%20SCI\5001%20ATHOS%20SCI%20AG%2022-03-07%20DOC%20DE%20TRAVAIL\SCI%20Athos%20Tolbiac%20AG%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M%20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WILTZ~1.CDC\LOCALS~1\Temp\Emprunts%2031122004.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thirdstepenergy.sharepoint.com/sites/PoleFinancement/Documents%20partages/0%20-%20New%20Archi/01.%20PLATEFORMES%20&amp;%20ACTIFS%20TSE/1%20-%20TSE%20APHAIA/Equity%20Aphaia/Reporting/Pr&#233;sentation%20CDC%20CM%20-%20Juin%202022/20202-05-31%20-%20Aphaia%20-%20VF.xlsb?85680721" TargetMode="External"/><Relationship Id="rId1" Type="http://schemas.openxmlformats.org/officeDocument/2006/relationships/externalLinkPath" Target="file:///\\85680721\20202-05-31%20-%20Aphaia%20-%20VF.xlsb"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thirdstepenergy.sharepoint.com/Z:/Z:/Z:/Z:/Z:/Z:/Z:/Z:/Z:/EgnyteDrive/astris/C/jacquot/AppData/Local/Temp/Rar$DI11.520/4%20-%20Missions%20en%20cours/CPE%20-%20CENT%20ECOLES%20DE%20PARIS/5%20-%20Mod&#232;le%20Financier/OF/CPE%20Paris%20v23%2005%202011%20v16h20%20Envoi%20CEIDF.xls?92AF7D65" TargetMode="External"/><Relationship Id="rId1" Type="http://schemas.openxmlformats.org/officeDocument/2006/relationships/externalLinkPath" Target="file:///\\92AF7D65\CPE%20Paris%20v23%2005%202011%20v16h20%20Envoi%20CEID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epartements\Gestion%20de%20Portefeuille\Participations\V&#233;lizy%20%20-%205462\Actualisation%20BP\BP%20AG%202008-03-11\Suivi%20r&#233;sultat%20immobilier%202007-12-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kd-prorepo01\Serveur_Comptabilit&#233;\Contr&#244;le%20de%20Gestion\Reporting\2003\Effectifs%20&amp;%20masse%20salariale\Eff.%20et%20masse%20sal.%20Massai%20r&#233;els%20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lr\Investimentos\MLR\BUILDING\Tivoli\Appraisals\Cash%20Flow%20Tivoli%20-%20Offic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20cours\acquisitions%20en%20cours\Botanic%202\CF%20Botanic%20Build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FS/BFI/Bfi100/emissions/Green-Social-Theme%20Bond%20-%20Loan/Comit&#233;s/Comit&#233;s%20Green%20Bond/Comit&#233;%20GB%2016%20novembre%202018/2018%2011%2014%20Masque%20vivier%20de%20projets%20&#233;ligibles%20-%20IMMO%20DID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utils%20de%20gestion\Normes%20composants%20(compta)\fches%20d'impacts\E.Vie\version1\SAS%20BOETIMM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New%20Folder\Prova%20Cash%20flo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BV%20-%205086\Business%20Plan%20Soci&#233;t&#233;\AIH%20bv.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BAUMGARTNER/Bureau/NDDL_Mod&#232;le_Financier_TARAN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Departements\Interm&#233;diation\Investissements\Dossiers%20en%20cours\BUREAUX\Dossiers%202010\Paris%209%20-%201-3%20rue%20Lafayette\04.%20Business%20Plans,%20Pricing\BP%20-%201-3%20Lafayette%20-%202010%2010%2014%20v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_appli\FinCompta\GIE_INFO\CLE%20repartiton%20gie%20inf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hirdstepenergy.sharepoint.com/Z:/Z:/Z:/Z:/Z:/Z:/Z:/Z:/Z:/Z:/Shared/Projects/Europe/Spain/Acciona%20Energia/Alexandra/FM/AF%20Model/2019-06-13%20-%20Project%20Alexandra%20-%20Draft%20Financial%20Model%20Master.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Documents%20and%20Settings\jaskula\Mes%20documents\Mod&#232;les\AIP_Vierg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tail%20Property\Piemonte\Torino\Beinasco%20-%20CC%20Le%20Fornaci\Tenancy\2003-04-02%20Master%20Schedu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uillard/Local%20Settings/Temporary%20Internet%20Files/Content.IE5/4DBNUANO/DPGF.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cuments%20and%20Settings/maciolek_piotr/Pulpit/Doba_SM_MPPS_robocza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4_1"/>
      <sheetName val="Exh4_2"/>
      <sheetName val="Exh5_1"/>
      <sheetName val="Exh5_2"/>
      <sheetName val="Exh6"/>
      <sheetName val="Exh7_1"/>
      <sheetName val="Exh7_2"/>
      <sheetName val="Exh7_3"/>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9 "/>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7">
          <cell r="D37" t="str">
            <v>Centrale Solaire Parking PTS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 val="Upper Tier S&amp;U - P1"/>
      <sheetName val="Milestone_Inputs"/>
      <sheetName val="Project_Master"/>
      <sheetName val="Lists"/>
      <sheetName val="Taxes"/>
      <sheetName val="Modif Data"/>
      <sheetName val="Synthèse Projet"/>
      <sheetName val="Indicateurs Fin"/>
      <sheetName val="Plan d'affaires"/>
      <sheetName val="Notation AO CRE4"/>
      <sheetName val="Modif"/>
      <sheetName val="BP"/>
      <sheetName val="Hypothèses GF"/>
      <sheetName val="Hyp Taxes"/>
      <sheetName val="Calcul tarif"/>
      <sheetName val="Calcul prime de gestion et capa"/>
      <sheetName val="Priceur"/>
      <sheetName val="Chiffrage OPEX"/>
      <sheetName val="Amortissements"/>
      <sheetName val="TS New Template"/>
      <sheetName val="Calcul Honoraires comptables"/>
      <sheetName val="Curatif"/>
      <sheetName val="Exploitation CVSE"/>
      <sheetName val="Hono CVSE"/>
      <sheetName val="Hono GF"/>
      <sheetName val="DEV SOL"/>
      <sheetName val="DEV TOIT"/>
      <sheetName val="Mémo taxes"/>
      <sheetName val="10-Transfer"/>
      <sheetName val="10-Transfer (old school)"/>
      <sheetName val="Weeks"/>
      <sheetName val="pret telegestion agirest 10ans2"/>
      <sheetName val="Personnaliser_votre_emprunt"/>
      <sheetName val="Table_d'amortissement"/>
      <sheetName val="Graphique_de_récapitulation"/>
      <sheetName val="Int__Data_Table"/>
      <sheetName val="Int__Data_Table1"/>
      <sheetName val="pret_telegestion_agirest_10ans2"/>
    </sheetNames>
    <sheetDataSet>
      <sheetData sheetId="0">
        <row r="7">
          <cell r="H7" t="str">
            <v>Placez votre pointeur</v>
          </cell>
        </row>
      </sheetData>
      <sheetData sheetId="1" refreshError="1"/>
      <sheetData sheetId="2" refreshError="1"/>
      <sheetData sheetId="3" refreshError="1"/>
      <sheetData sheetId="4" refreshError="1"/>
      <sheetData sheetId="5" refreshError="1"/>
      <sheetData sheetId="6" refreshError="1"/>
      <sheetData sheetId="7">
        <row r="3">
          <cell r="A3" t="str">
            <v>Sheet Name</v>
          </cell>
        </row>
      </sheetData>
      <sheetData sheetId="8"/>
      <sheetData sheetId="9">
        <row r="3">
          <cell r="D3" t="str">
            <v># Projects</v>
          </cell>
        </row>
      </sheetData>
      <sheetData sheetId="10"/>
      <sheetData sheetId="11">
        <row r="5">
          <cell r="B5" t="str">
            <v>Project Hanau</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B3">
            <v>43706.570015393518</v>
          </cell>
        </row>
      </sheetData>
      <sheetData sheetId="36"/>
      <sheetData sheetId="37">
        <row r="3">
          <cell r="A3" t="str">
            <v>Année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ow r="7">
          <cell r="H7" t="str">
            <v>Placez votre pointeur</v>
          </cell>
        </row>
      </sheetData>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TRI1"/>
      <sheetName val="S-IS"/>
      <sheetName val="TRI ASSOCIES 10 ANS"/>
      <sheetName val="TRI2"/>
      <sheetName val="Graph"/>
      <sheetName val="Spec"/>
      <sheetName val="Résultat fiscal"/>
      <sheetName val="Valorisation Société"/>
      <sheetName val="TRI détaillé"/>
    </sheetNames>
    <sheetDataSet>
      <sheetData sheetId="0">
        <row r="23">
          <cell r="A23" t="str">
            <v>2004</v>
          </cell>
        </row>
        <row r="24">
          <cell r="A24">
            <v>2005</v>
          </cell>
        </row>
        <row r="25">
          <cell r="A25">
            <v>2006</v>
          </cell>
        </row>
        <row r="26">
          <cell r="A26">
            <v>2007</v>
          </cell>
        </row>
        <row r="27">
          <cell r="A27">
            <v>2008</v>
          </cell>
        </row>
        <row r="28">
          <cell r="A28">
            <v>2009</v>
          </cell>
        </row>
        <row r="29">
          <cell r="A29">
            <v>2010</v>
          </cell>
        </row>
        <row r="30">
          <cell r="A30">
            <v>2011</v>
          </cell>
        </row>
        <row r="31">
          <cell r="A31">
            <v>2012</v>
          </cell>
        </row>
        <row r="32">
          <cell r="A32">
            <v>2013</v>
          </cell>
        </row>
        <row r="33">
          <cell r="A33">
            <v>2014</v>
          </cell>
        </row>
        <row r="34">
          <cell r="A34">
            <v>2015</v>
          </cell>
        </row>
        <row r="35">
          <cell r="A35">
            <v>2016</v>
          </cell>
        </row>
        <row r="36">
          <cell r="A36">
            <v>2017</v>
          </cell>
        </row>
        <row r="37">
          <cell r="A37">
            <v>2018</v>
          </cell>
        </row>
        <row r="38">
          <cell r="A38">
            <v>2019</v>
          </cell>
        </row>
        <row r="39">
          <cell r="A39">
            <v>2020</v>
          </cell>
        </row>
        <row r="40">
          <cell r="A40">
            <v>2021</v>
          </cell>
        </row>
        <row r="41">
          <cell r="A41">
            <v>2022</v>
          </cell>
        </row>
        <row r="42">
          <cell r="A42">
            <v>2023</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ow r="13">
          <cell r="F13" t="str">
            <v>Date</v>
          </cell>
          <cell r="G13" t="str">
            <v>Commentaires</v>
          </cell>
          <cell r="I13" t="str">
            <v>Montants</v>
          </cell>
        </row>
        <row r="14">
          <cell r="F14">
            <v>36722</v>
          </cell>
          <cell r="G14" t="str">
            <v>Capital AIH France payé par la CDC</v>
          </cell>
          <cell r="I14">
            <v>-18443.75</v>
          </cell>
        </row>
        <row r="15">
          <cell r="F15">
            <v>36770</v>
          </cell>
          <cell r="G15" t="str">
            <v>Avances d'actionnaires payées par la CDC</v>
          </cell>
          <cell r="I15">
            <v>-55561.824569999997</v>
          </cell>
        </row>
        <row r="16">
          <cell r="F16">
            <v>37086</v>
          </cell>
          <cell r="G16" t="str">
            <v>Intérêts d'avances 2005</v>
          </cell>
          <cell r="I16">
            <v>1851.8783952105593</v>
          </cell>
        </row>
        <row r="17">
          <cell r="F17">
            <v>37239</v>
          </cell>
          <cell r="G17" t="str">
            <v>Remboursement d'avances 2005</v>
          </cell>
          <cell r="I17">
            <v>2000</v>
          </cell>
        </row>
        <row r="18">
          <cell r="F18">
            <v>37451</v>
          </cell>
          <cell r="G18" t="str">
            <v>Dividende 2006</v>
          </cell>
          <cell r="I18">
            <v>528.20000000000005</v>
          </cell>
        </row>
        <row r="19">
          <cell r="F19">
            <v>37451</v>
          </cell>
          <cell r="G19" t="str">
            <v>Intérêts d'avances 2006</v>
          </cell>
          <cell r="I19">
            <v>2316.5602815781581</v>
          </cell>
        </row>
        <row r="20">
          <cell r="F20">
            <v>37451</v>
          </cell>
          <cell r="G20" t="str">
            <v>Remboursement d'avances 2006</v>
          </cell>
          <cell r="I20">
            <v>5400</v>
          </cell>
        </row>
        <row r="21">
          <cell r="F21">
            <v>37816</v>
          </cell>
          <cell r="G21" t="str">
            <v>Dividende 2007</v>
          </cell>
          <cell r="I21">
            <v>847.86594317823096</v>
          </cell>
        </row>
        <row r="22">
          <cell r="F22">
            <v>37816</v>
          </cell>
          <cell r="G22" t="str">
            <v>Intérêts d'avances 2007</v>
          </cell>
          <cell r="I22">
            <v>2147.8102815781581</v>
          </cell>
        </row>
        <row r="23">
          <cell r="F23">
            <v>37816</v>
          </cell>
          <cell r="G23" t="str">
            <v>Remboursement d'avances 2007</v>
          </cell>
          <cell r="I23">
            <v>2100</v>
          </cell>
        </row>
        <row r="24">
          <cell r="F24">
            <v>38182</v>
          </cell>
          <cell r="G24" t="str">
            <v>Dividende 2008</v>
          </cell>
          <cell r="I24">
            <v>1144.5064228695678</v>
          </cell>
        </row>
        <row r="25">
          <cell r="F25">
            <v>38182</v>
          </cell>
          <cell r="G25" t="str">
            <v>Intérêts d'avances 2008</v>
          </cell>
          <cell r="I25">
            <v>2066.8102815781581</v>
          </cell>
        </row>
        <row r="26">
          <cell r="F26">
            <v>38182</v>
          </cell>
          <cell r="G26" t="str">
            <v>Remboursement d'avances 2008</v>
          </cell>
          <cell r="I26">
            <v>1500</v>
          </cell>
        </row>
        <row r="27">
          <cell r="F27">
            <v>38547</v>
          </cell>
          <cell r="G27" t="str">
            <v>Dividende 2009</v>
          </cell>
          <cell r="I27">
            <v>1366.3003637864053</v>
          </cell>
        </row>
        <row r="28">
          <cell r="F28">
            <v>38547</v>
          </cell>
          <cell r="G28" t="str">
            <v>Intérêts d'avances 2009</v>
          </cell>
          <cell r="I28">
            <v>1992.5602815781581</v>
          </cell>
        </row>
        <row r="29">
          <cell r="F29">
            <v>38547</v>
          </cell>
          <cell r="G29" t="str">
            <v>Remboursement d'avances 2009</v>
          </cell>
          <cell r="I29">
            <v>45179.117368403517</v>
          </cell>
        </row>
        <row r="30">
          <cell r="F30">
            <v>38716</v>
          </cell>
          <cell r="G30" t="str">
            <v>Cession de 100% des titres AIH France SA</v>
          </cell>
          <cell r="I30">
            <v>73838.543890027053</v>
          </cell>
        </row>
        <row r="52">
          <cell r="F52" t="str">
            <v>Date</v>
          </cell>
          <cell r="G52" t="str">
            <v>Nb titres</v>
          </cell>
          <cell r="H52" t="str">
            <v>val unitaire</v>
          </cell>
          <cell r="I52" t="str">
            <v>Montants</v>
          </cell>
        </row>
        <row r="96">
          <cell r="F96" t="str">
            <v>Divers mouvements financiers intérêts sur avance, jetons de présence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row r="8">
          <cell r="B8" t="str">
            <v>F:\REM\Acquisitions\Projets</v>
          </cell>
        </row>
      </sheetData>
      <sheetData sheetId="1" refreshError="1"/>
      <sheetData sheetId="2" refreshError="1">
        <row r="1">
          <cell r="A1" t="str">
            <v>Target IRR</v>
          </cell>
          <cell r="B1">
            <v>0.1</v>
          </cell>
          <cell r="H1" t="str">
            <v>Proba</v>
          </cell>
          <cell r="I1" t="str">
            <v>IRR</v>
          </cell>
          <cell r="J1" t="str">
            <v>Rent</v>
          </cell>
          <cell r="K1" t="str">
            <v>downtime</v>
          </cell>
          <cell r="L1" t="str">
            <v>Free Rent</v>
          </cell>
          <cell r="M1" t="str">
            <v>Cap rate</v>
          </cell>
          <cell r="N1" t="str">
            <v>SGAM</v>
          </cell>
          <cell r="O1" t="str">
            <v>LTC senior</v>
          </cell>
          <cell r="P1" t="str">
            <v>LTC capex</v>
          </cell>
          <cell r="AW1" t="str">
            <v>Proba</v>
          </cell>
          <cell r="AX1" t="str">
            <v>IRR</v>
          </cell>
          <cell r="AY1" t="str">
            <v>Rent</v>
          </cell>
          <cell r="AZ1" t="str">
            <v>downtime</v>
          </cell>
          <cell r="BA1" t="str">
            <v>Free Rent</v>
          </cell>
          <cell r="BB1" t="str">
            <v>Cap rate</v>
          </cell>
          <cell r="BC1" t="str">
            <v>SGAM</v>
          </cell>
          <cell r="BD1" t="str">
            <v>LTC senior</v>
          </cell>
          <cell r="BE1" t="str">
            <v>LTC capex</v>
          </cell>
        </row>
        <row r="2">
          <cell r="G2" t="str">
            <v>Worst Case</v>
          </cell>
          <cell r="I2">
            <v>0</v>
          </cell>
          <cell r="J2">
            <v>0</v>
          </cell>
          <cell r="K2">
            <v>0</v>
          </cell>
          <cell r="L2">
            <v>0</v>
          </cell>
          <cell r="M2">
            <v>0</v>
          </cell>
          <cell r="N2">
            <v>0</v>
          </cell>
          <cell r="O2">
            <v>0</v>
          </cell>
          <cell r="P2">
            <v>0</v>
          </cell>
          <cell r="AX2">
            <v>0</v>
          </cell>
          <cell r="AY2">
            <v>0</v>
          </cell>
          <cell r="AZ2">
            <v>0</v>
          </cell>
          <cell r="BA2">
            <v>0</v>
          </cell>
          <cell r="BB2">
            <v>0</v>
          </cell>
          <cell r="BC2">
            <v>0</v>
          </cell>
          <cell r="BD2">
            <v>0</v>
          </cell>
          <cell r="BE2">
            <v>0</v>
          </cell>
        </row>
        <row r="3">
          <cell r="A3" t="str">
            <v>IRR Unleveraged</v>
          </cell>
          <cell r="B3">
            <v>8.991604501400241E-2</v>
          </cell>
          <cell r="G3" t="str">
            <v>Best Case</v>
          </cell>
          <cell r="AW3">
            <v>0</v>
          </cell>
          <cell r="AX3">
            <v>0</v>
          </cell>
          <cell r="AY3">
            <v>0</v>
          </cell>
          <cell r="AZ3">
            <v>0</v>
          </cell>
          <cell r="BA3">
            <v>0</v>
          </cell>
          <cell r="BB3">
            <v>0</v>
          </cell>
          <cell r="BC3">
            <v>0</v>
          </cell>
          <cell r="BD3">
            <v>0</v>
          </cell>
          <cell r="BE3">
            <v>0</v>
          </cell>
        </row>
        <row r="4">
          <cell r="A4" t="str">
            <v>IRR Before Tax</v>
          </cell>
          <cell r="B4">
            <v>0.18510487669864117</v>
          </cell>
          <cell r="G4" t="str">
            <v>Base Case</v>
          </cell>
          <cell r="H4">
            <v>1</v>
          </cell>
          <cell r="AW4">
            <v>1</v>
          </cell>
          <cell r="AX4">
            <v>0</v>
          </cell>
          <cell r="AY4">
            <v>0</v>
          </cell>
          <cell r="AZ4">
            <v>0</v>
          </cell>
          <cell r="BA4">
            <v>0</v>
          </cell>
          <cell r="BB4">
            <v>0</v>
          </cell>
          <cell r="BC4">
            <v>0</v>
          </cell>
          <cell r="BD4">
            <v>0</v>
          </cell>
          <cell r="BE4">
            <v>0</v>
          </cell>
        </row>
        <row r="5">
          <cell r="A5" t="str">
            <v>IRR After Tax</v>
          </cell>
          <cell r="B5">
            <v>0.15105864887717102</v>
          </cell>
          <cell r="G5" t="str">
            <v>Worst Case</v>
          </cell>
          <cell r="H5">
            <v>0</v>
          </cell>
          <cell r="AW5">
            <v>0</v>
          </cell>
          <cell r="AX5">
            <v>0</v>
          </cell>
          <cell r="AY5">
            <v>0</v>
          </cell>
          <cell r="AZ5">
            <v>0</v>
          </cell>
          <cell r="BA5">
            <v>0</v>
          </cell>
          <cell r="BB5">
            <v>0</v>
          </cell>
          <cell r="BC5">
            <v>0</v>
          </cell>
          <cell r="BD5">
            <v>0</v>
          </cell>
          <cell r="BE5">
            <v>0</v>
          </cell>
        </row>
        <row r="6">
          <cell r="A6" t="str">
            <v>IRR FCPR</v>
          </cell>
          <cell r="B6">
            <v>9.9999996530204971E-2</v>
          </cell>
        </row>
        <row r="7">
          <cell r="A7" t="str">
            <v>Net Seller Bid Price</v>
          </cell>
          <cell r="B7">
            <v>364446</v>
          </cell>
          <cell r="E7" t="str">
            <v>Unleveraged Cash Flows</v>
          </cell>
          <cell r="I7" t="str">
            <v>Year 1</v>
          </cell>
          <cell r="M7" t="str">
            <v>Year 2</v>
          </cell>
          <cell r="Q7" t="str">
            <v>Year 3</v>
          </cell>
          <cell r="U7" t="str">
            <v>Year 4</v>
          </cell>
          <cell r="Y7" t="str">
            <v>Year 5</v>
          </cell>
          <cell r="AC7" t="str">
            <v>Year 6</v>
          </cell>
          <cell r="AG7" t="str">
            <v>Year 7</v>
          </cell>
          <cell r="AK7" t="str">
            <v>Year 8</v>
          </cell>
          <cell r="AO7" t="str">
            <v>Year 9</v>
          </cell>
          <cell r="AS7" t="str">
            <v>Year 10</v>
          </cell>
        </row>
        <row r="8">
          <cell r="G8">
            <v>0</v>
          </cell>
          <cell r="H8">
            <v>1</v>
          </cell>
          <cell r="I8">
            <v>2</v>
          </cell>
          <cell r="J8">
            <v>3</v>
          </cell>
          <cell r="K8">
            <v>4</v>
          </cell>
          <cell r="L8">
            <v>5</v>
          </cell>
          <cell r="M8">
            <v>6</v>
          </cell>
          <cell r="N8">
            <v>7</v>
          </cell>
          <cell r="O8">
            <v>8</v>
          </cell>
          <cell r="P8">
            <v>9</v>
          </cell>
          <cell r="Q8">
            <v>10</v>
          </cell>
          <cell r="R8">
            <v>11</v>
          </cell>
          <cell r="S8">
            <v>12</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29</v>
          </cell>
          <cell r="AK8">
            <v>30</v>
          </cell>
          <cell r="AL8">
            <v>31</v>
          </cell>
          <cell r="AM8">
            <v>32</v>
          </cell>
          <cell r="AN8">
            <v>33</v>
          </cell>
          <cell r="AO8">
            <v>34</v>
          </cell>
          <cell r="AP8">
            <v>35</v>
          </cell>
          <cell r="AQ8">
            <v>36</v>
          </cell>
          <cell r="AR8">
            <v>37</v>
          </cell>
          <cell r="AS8">
            <v>38</v>
          </cell>
          <cell r="AT8">
            <v>39</v>
          </cell>
          <cell r="AU8">
            <v>40</v>
          </cell>
          <cell r="AW8" t="str">
            <v>Year 1</v>
          </cell>
          <cell r="AX8" t="str">
            <v>Year 2</v>
          </cell>
          <cell r="AY8" t="str">
            <v>Year 3</v>
          </cell>
          <cell r="AZ8" t="str">
            <v>Year 4</v>
          </cell>
          <cell r="BA8" t="str">
            <v>Year 5</v>
          </cell>
          <cell r="BB8" t="str">
            <v>Year 6</v>
          </cell>
          <cell r="BC8" t="str">
            <v>Year 7</v>
          </cell>
          <cell r="BD8" t="str">
            <v>Year 8</v>
          </cell>
          <cell r="BE8" t="str">
            <v>Year 9</v>
          </cell>
          <cell r="BF8" t="str">
            <v>Year 10</v>
          </cell>
        </row>
        <row r="9">
          <cell r="A9" t="str">
            <v>Régime d'achat</v>
          </cell>
        </row>
        <row r="11">
          <cell r="A11" t="str">
            <v>SGAM Fees</v>
          </cell>
          <cell r="D11">
            <v>378587.98398633313</v>
          </cell>
        </row>
        <row r="12">
          <cell r="D12">
            <v>-364445.78529033315</v>
          </cell>
          <cell r="E12" t="str">
            <v>Net Seller Bid Price</v>
          </cell>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W12">
            <v>0</v>
          </cell>
          <cell r="AX12">
            <v>0</v>
          </cell>
          <cell r="AY12">
            <v>0</v>
          </cell>
          <cell r="AZ12">
            <v>0</v>
          </cell>
          <cell r="BA12">
            <v>0</v>
          </cell>
          <cell r="BB12">
            <v>0</v>
          </cell>
          <cell r="BC12">
            <v>0</v>
          </cell>
          <cell r="BD12">
            <v>0</v>
          </cell>
          <cell r="BE12">
            <v>0</v>
          </cell>
          <cell r="BF12">
            <v>0</v>
          </cell>
        </row>
        <row r="13">
          <cell r="A13" t="str">
            <v>(% NSBP)</v>
          </cell>
          <cell r="B13">
            <v>2.5281397310329634E-2</v>
          </cell>
          <cell r="D13">
            <v>-9213.6986959999995</v>
          </cell>
          <cell r="E13" t="str">
            <v>Registration Duties</v>
          </cell>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W13">
            <v>0</v>
          </cell>
          <cell r="AX13">
            <v>0</v>
          </cell>
          <cell r="AY13">
            <v>0</v>
          </cell>
          <cell r="AZ13">
            <v>0</v>
          </cell>
          <cell r="BA13">
            <v>0</v>
          </cell>
          <cell r="BB13">
            <v>0</v>
          </cell>
          <cell r="BC13">
            <v>0</v>
          </cell>
          <cell r="BD13">
            <v>0</v>
          </cell>
          <cell r="BE13">
            <v>0</v>
          </cell>
          <cell r="BF13">
            <v>0</v>
          </cell>
        </row>
        <row r="14">
          <cell r="A14" t="str">
            <v>(% NSBP)</v>
          </cell>
          <cell r="B14">
            <v>0</v>
          </cell>
          <cell r="D14">
            <v>0</v>
          </cell>
          <cell r="E14" t="str">
            <v>Salaire du Conservateur</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W14">
            <v>0</v>
          </cell>
          <cell r="AX14">
            <v>0</v>
          </cell>
          <cell r="AY14">
            <v>0</v>
          </cell>
          <cell r="AZ14">
            <v>0</v>
          </cell>
          <cell r="BA14">
            <v>0</v>
          </cell>
          <cell r="BB14">
            <v>0</v>
          </cell>
          <cell r="BC14">
            <v>0</v>
          </cell>
          <cell r="BD14">
            <v>0</v>
          </cell>
          <cell r="BE14">
            <v>0</v>
          </cell>
          <cell r="BF14">
            <v>0</v>
          </cell>
        </row>
        <row r="15">
          <cell r="A15" t="str">
            <v>(% NSBP)</v>
          </cell>
          <cell r="B15">
            <v>1.3523273416576201E-2</v>
          </cell>
          <cell r="D15">
            <v>-4928.5</v>
          </cell>
          <cell r="E15" t="str">
            <v>Notaries</v>
          </cell>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W15">
            <v>0</v>
          </cell>
          <cell r="AX15">
            <v>0</v>
          </cell>
          <cell r="AY15">
            <v>0</v>
          </cell>
          <cell r="AZ15">
            <v>0</v>
          </cell>
          <cell r="BA15">
            <v>0</v>
          </cell>
          <cell r="BB15">
            <v>0</v>
          </cell>
          <cell r="BC15">
            <v>0</v>
          </cell>
          <cell r="BD15">
            <v>0</v>
          </cell>
          <cell r="BE15">
            <v>0</v>
          </cell>
          <cell r="BF15">
            <v>0</v>
          </cell>
        </row>
        <row r="16">
          <cell r="A16" t="str">
            <v>(% NSBP)</v>
          </cell>
          <cell r="B16">
            <v>6.4344275462861296E-3</v>
          </cell>
          <cell r="D16">
            <v>-2345</v>
          </cell>
          <cell r="E16" t="str">
            <v>Lawyers</v>
          </cell>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W16">
            <v>0</v>
          </cell>
          <cell r="AX16">
            <v>0</v>
          </cell>
          <cell r="AY16">
            <v>0</v>
          </cell>
          <cell r="AZ16">
            <v>0</v>
          </cell>
          <cell r="BA16">
            <v>0</v>
          </cell>
          <cell r="BB16">
            <v>0</v>
          </cell>
          <cell r="BC16">
            <v>0</v>
          </cell>
          <cell r="BD16">
            <v>0</v>
          </cell>
          <cell r="BE16">
            <v>0</v>
          </cell>
          <cell r="BF16">
            <v>0</v>
          </cell>
        </row>
        <row r="17">
          <cell r="A17" t="str">
            <v>(% NSBP)</v>
          </cell>
          <cell r="B17">
            <v>8.2316770314961145E-3</v>
          </cell>
          <cell r="D17">
            <v>-3000</v>
          </cell>
          <cell r="E17" t="str">
            <v>UW Costs</v>
          </cell>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W17">
            <v>0</v>
          </cell>
          <cell r="AX17">
            <v>0</v>
          </cell>
          <cell r="AY17">
            <v>0</v>
          </cell>
          <cell r="AZ17">
            <v>0</v>
          </cell>
          <cell r="BA17">
            <v>0</v>
          </cell>
          <cell r="BB17">
            <v>0</v>
          </cell>
          <cell r="BC17">
            <v>0</v>
          </cell>
          <cell r="BD17">
            <v>0</v>
          </cell>
          <cell r="BE17">
            <v>0</v>
          </cell>
          <cell r="BF17">
            <v>0</v>
          </cell>
        </row>
        <row r="18">
          <cell r="A18" t="str">
            <v>(% NSBP)</v>
          </cell>
          <cell r="B18">
            <v>2.5000000000000001E-3</v>
          </cell>
          <cell r="D18">
            <v>-911.11446322583288</v>
          </cell>
          <cell r="E18" t="str">
            <v>SGAM Acquisition Fees</v>
          </cell>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W18">
            <v>0</v>
          </cell>
          <cell r="AX18">
            <v>0</v>
          </cell>
          <cell r="AY18">
            <v>0</v>
          </cell>
          <cell r="AZ18">
            <v>0</v>
          </cell>
          <cell r="BA18">
            <v>0</v>
          </cell>
          <cell r="BB18">
            <v>0</v>
          </cell>
          <cell r="BC18">
            <v>0</v>
          </cell>
          <cell r="BD18">
            <v>0</v>
          </cell>
          <cell r="BE18">
            <v>0</v>
          </cell>
          <cell r="BF18">
            <v>0</v>
          </cell>
        </row>
        <row r="19">
          <cell r="A19" t="str">
            <v>(% NSBP)</v>
          </cell>
          <cell r="B19">
            <v>5.4999999999999997E-3</v>
          </cell>
          <cell r="D19">
            <v>-2004.4518190968322</v>
          </cell>
          <cell r="E19" t="str">
            <v>Other Acquisition Fees</v>
          </cell>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W19">
            <v>0</v>
          </cell>
          <cell r="AX19">
            <v>0</v>
          </cell>
          <cell r="AY19">
            <v>0</v>
          </cell>
          <cell r="AZ19">
            <v>0</v>
          </cell>
          <cell r="BA19">
            <v>0</v>
          </cell>
          <cell r="BB19">
            <v>0</v>
          </cell>
          <cell r="BC19">
            <v>0</v>
          </cell>
          <cell r="BD19">
            <v>0</v>
          </cell>
          <cell r="BE19">
            <v>0</v>
          </cell>
          <cell r="BF19">
            <v>0</v>
          </cell>
        </row>
        <row r="20">
          <cell r="A20" t="str">
            <v>(% NSBP)</v>
          </cell>
          <cell r="B20">
            <v>0.03</v>
          </cell>
          <cell r="D20">
            <v>-10933.373558709995</v>
          </cell>
          <cell r="E20" t="str">
            <v>Broker Fees</v>
          </cell>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W20">
            <v>0</v>
          </cell>
          <cell r="AX20">
            <v>0</v>
          </cell>
          <cell r="AY20">
            <v>0</v>
          </cell>
          <cell r="AZ20">
            <v>0</v>
          </cell>
          <cell r="BA20">
            <v>0</v>
          </cell>
          <cell r="BB20">
            <v>0</v>
          </cell>
          <cell r="BC20">
            <v>0</v>
          </cell>
          <cell r="BD20">
            <v>0</v>
          </cell>
          <cell r="BE20">
            <v>0</v>
          </cell>
          <cell r="BF20">
            <v>0</v>
          </cell>
        </row>
        <row r="21">
          <cell r="A21" t="str">
            <v>(% Expenses)</v>
          </cell>
          <cell r="B21">
            <v>0.31088891037697991</v>
          </cell>
          <cell r="D21">
            <v>-7499.3990378128919</v>
          </cell>
          <cell r="E21" t="str">
            <v>VAT on Expenses</v>
          </cell>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cell r="AX21">
            <v>0</v>
          </cell>
          <cell r="AY21">
            <v>0</v>
          </cell>
          <cell r="AZ21">
            <v>0</v>
          </cell>
          <cell r="BA21">
            <v>0</v>
          </cell>
          <cell r="BB21">
            <v>0</v>
          </cell>
          <cell r="BC21">
            <v>0</v>
          </cell>
          <cell r="BD21">
            <v>0</v>
          </cell>
          <cell r="BE21">
            <v>0</v>
          </cell>
          <cell r="BF21">
            <v>0</v>
          </cell>
        </row>
        <row r="22">
          <cell r="A22" t="str">
            <v>(% NSBP)</v>
          </cell>
          <cell r="B22">
            <v>0</v>
          </cell>
          <cell r="D22">
            <v>0</v>
          </cell>
          <cell r="E22" t="str">
            <v>VAT on Acquisition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cell r="AX22">
            <v>0</v>
          </cell>
          <cell r="AY22">
            <v>0</v>
          </cell>
          <cell r="AZ22">
            <v>0</v>
          </cell>
          <cell r="BA22">
            <v>0</v>
          </cell>
          <cell r="BB22">
            <v>0</v>
          </cell>
          <cell r="BC22">
            <v>0</v>
          </cell>
          <cell r="BD22">
            <v>0</v>
          </cell>
          <cell r="BE22">
            <v>0</v>
          </cell>
          <cell r="BF22">
            <v>0</v>
          </cell>
        </row>
        <row r="23">
          <cell r="A23" t="str">
            <v>Amount</v>
          </cell>
          <cell r="B23">
            <v>0</v>
          </cell>
          <cell r="D23">
            <v>0</v>
          </cell>
          <cell r="E23" t="str">
            <v>Residual VAT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cell r="AX23">
            <v>0</v>
          </cell>
          <cell r="AY23">
            <v>0</v>
          </cell>
          <cell r="AZ23">
            <v>0</v>
          </cell>
          <cell r="BA23">
            <v>0</v>
          </cell>
          <cell r="BB23">
            <v>0</v>
          </cell>
          <cell r="BC23">
            <v>0</v>
          </cell>
          <cell r="BD23">
            <v>0</v>
          </cell>
          <cell r="BE23">
            <v>0</v>
          </cell>
          <cell r="BF23">
            <v>0</v>
          </cell>
        </row>
        <row r="24">
          <cell r="A24" t="str">
            <v>Delay</v>
          </cell>
          <cell r="B24">
            <v>2</v>
          </cell>
          <cell r="D24">
            <v>7499.3990378128919</v>
          </cell>
          <cell r="E24" t="str">
            <v>VAT Offset</v>
          </cell>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7499.3990378128919</v>
          </cell>
          <cell r="AX24">
            <v>0</v>
          </cell>
          <cell r="AY24">
            <v>0</v>
          </cell>
          <cell r="AZ24">
            <v>0</v>
          </cell>
          <cell r="BA24">
            <v>0</v>
          </cell>
          <cell r="BB24">
            <v>0</v>
          </cell>
          <cell r="BC24">
            <v>0</v>
          </cell>
          <cell r="BD24">
            <v>0</v>
          </cell>
          <cell r="BE24">
            <v>0</v>
          </cell>
          <cell r="BF24">
            <v>0</v>
          </cell>
        </row>
        <row r="26">
          <cell r="D26">
            <v>-397781.92382736574</v>
          </cell>
          <cell r="E26" t="str">
            <v>AIC</v>
          </cell>
          <cell r="G26">
            <v>-405281.32286517863</v>
          </cell>
          <cell r="H26">
            <v>0</v>
          </cell>
          <cell r="I26">
            <v>7499.3990378128919</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7499.3990378128919</v>
          </cell>
          <cell r="AX26">
            <v>0</v>
          </cell>
          <cell r="AY26">
            <v>0</v>
          </cell>
          <cell r="AZ26">
            <v>0</v>
          </cell>
          <cell r="BA26">
            <v>0</v>
          </cell>
          <cell r="BB26">
            <v>0</v>
          </cell>
          <cell r="BC26">
            <v>0</v>
          </cell>
          <cell r="BD26">
            <v>0</v>
          </cell>
          <cell r="BE26">
            <v>0</v>
          </cell>
          <cell r="BF26">
            <v>0</v>
          </cell>
        </row>
        <row r="29">
          <cell r="D29">
            <v>-22850</v>
          </cell>
          <cell r="E29" t="str">
            <v>Capex (fees included)</v>
          </cell>
          <cell r="G29">
            <v>0</v>
          </cell>
          <cell r="H29">
            <v>-2282.5</v>
          </cell>
          <cell r="I29">
            <v>-1082.5</v>
          </cell>
          <cell r="J29">
            <v>-1082.5</v>
          </cell>
          <cell r="K29">
            <v>-1082.5</v>
          </cell>
          <cell r="L29">
            <v>-1082.5</v>
          </cell>
          <cell r="M29">
            <v>-1082.5</v>
          </cell>
          <cell r="N29">
            <v>-1082.5</v>
          </cell>
          <cell r="O29">
            <v>-1082.5</v>
          </cell>
          <cell r="P29">
            <v>-1082.5</v>
          </cell>
          <cell r="Q29">
            <v>-1082.5</v>
          </cell>
          <cell r="R29">
            <v>-1082.5</v>
          </cell>
          <cell r="S29">
            <v>-1082.5</v>
          </cell>
          <cell r="T29">
            <v>-1082.5</v>
          </cell>
          <cell r="U29">
            <v>-1082.5</v>
          </cell>
          <cell r="V29">
            <v>-1082.5</v>
          </cell>
          <cell r="W29">
            <v>-1082.5</v>
          </cell>
          <cell r="X29">
            <v>-1082.5</v>
          </cell>
          <cell r="Y29">
            <v>-1082.5</v>
          </cell>
          <cell r="Z29">
            <v>-1082.5</v>
          </cell>
          <cell r="AA29">
            <v>-1082.5</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-5530</v>
          </cell>
          <cell r="AX29">
            <v>-4330</v>
          </cell>
          <cell r="AY29">
            <v>-4330</v>
          </cell>
          <cell r="AZ29">
            <v>-4330</v>
          </cell>
          <cell r="BA29">
            <v>-4330</v>
          </cell>
          <cell r="BB29">
            <v>0</v>
          </cell>
          <cell r="BC29">
            <v>0</v>
          </cell>
          <cell r="BD29">
            <v>0</v>
          </cell>
          <cell r="BE29">
            <v>0</v>
          </cell>
          <cell r="BF29">
            <v>0</v>
          </cell>
        </row>
        <row r="30">
          <cell r="A30" t="str">
            <v>(% Expenses)</v>
          </cell>
          <cell r="B30">
            <v>0</v>
          </cell>
          <cell r="D30">
            <v>0</v>
          </cell>
          <cell r="E30" t="str">
            <v>VAT paid on Capex</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cell r="AX30">
            <v>0</v>
          </cell>
          <cell r="AY30">
            <v>0</v>
          </cell>
          <cell r="AZ30">
            <v>0</v>
          </cell>
          <cell r="BA30">
            <v>0</v>
          </cell>
          <cell r="BB30">
            <v>0</v>
          </cell>
          <cell r="BC30">
            <v>0</v>
          </cell>
          <cell r="BD30">
            <v>0</v>
          </cell>
          <cell r="BE30">
            <v>0</v>
          </cell>
          <cell r="BF30">
            <v>0</v>
          </cell>
        </row>
        <row r="31">
          <cell r="A31" t="str">
            <v>Delay</v>
          </cell>
          <cell r="B31" t="str">
            <v>NA</v>
          </cell>
          <cell r="D31">
            <v>0</v>
          </cell>
          <cell r="E31" t="str">
            <v>VAT Offset</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cell r="AX31">
            <v>0</v>
          </cell>
          <cell r="AY31">
            <v>0</v>
          </cell>
          <cell r="AZ31">
            <v>0</v>
          </cell>
          <cell r="BA31">
            <v>0</v>
          </cell>
          <cell r="BB31">
            <v>0</v>
          </cell>
          <cell r="BC31">
            <v>0</v>
          </cell>
          <cell r="BD31">
            <v>0</v>
          </cell>
          <cell r="BE31">
            <v>0</v>
          </cell>
          <cell r="BF31">
            <v>0</v>
          </cell>
        </row>
        <row r="33">
          <cell r="D33">
            <v>-22850</v>
          </cell>
          <cell r="E33" t="str">
            <v>Capex</v>
          </cell>
          <cell r="H33">
            <v>-2282.5</v>
          </cell>
          <cell r="I33">
            <v>-1082.5</v>
          </cell>
          <cell r="J33">
            <v>-1082.5</v>
          </cell>
          <cell r="K33">
            <v>-1082.5</v>
          </cell>
          <cell r="L33">
            <v>-1082.5</v>
          </cell>
          <cell r="M33">
            <v>-1082.5</v>
          </cell>
          <cell r="N33">
            <v>-1082.5</v>
          </cell>
          <cell r="O33">
            <v>-1082.5</v>
          </cell>
          <cell r="P33">
            <v>-1082.5</v>
          </cell>
          <cell r="Q33">
            <v>-1082.5</v>
          </cell>
          <cell r="R33">
            <v>-1082.5</v>
          </cell>
          <cell r="S33">
            <v>-1082.5</v>
          </cell>
          <cell r="T33">
            <v>-1082.5</v>
          </cell>
          <cell r="U33">
            <v>-1082.5</v>
          </cell>
          <cell r="V33">
            <v>-1082.5</v>
          </cell>
          <cell r="W33">
            <v>-1082.5</v>
          </cell>
          <cell r="X33">
            <v>-1082.5</v>
          </cell>
          <cell r="Y33">
            <v>-1082.5</v>
          </cell>
          <cell r="Z33">
            <v>-1082.5</v>
          </cell>
          <cell r="AA33">
            <v>-1082.5</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-5530</v>
          </cell>
          <cell r="AX33">
            <v>-4330</v>
          </cell>
          <cell r="AY33">
            <v>-4330</v>
          </cell>
          <cell r="AZ33">
            <v>-4330</v>
          </cell>
          <cell r="BA33">
            <v>-4330</v>
          </cell>
          <cell r="BB33">
            <v>0</v>
          </cell>
          <cell r="BC33">
            <v>0</v>
          </cell>
          <cell r="BD33">
            <v>0</v>
          </cell>
          <cell r="BE33">
            <v>0</v>
          </cell>
          <cell r="BF33">
            <v>0</v>
          </cell>
        </row>
        <row r="36">
          <cell r="D36">
            <v>207722.74549999999</v>
          </cell>
          <cell r="E36" t="str">
            <v>Rent</v>
          </cell>
          <cell r="G36">
            <v>0</v>
          </cell>
          <cell r="H36">
            <v>9450</v>
          </cell>
          <cell r="I36">
            <v>9450</v>
          </cell>
          <cell r="J36">
            <v>9450</v>
          </cell>
          <cell r="K36">
            <v>9450</v>
          </cell>
          <cell r="L36">
            <v>9450</v>
          </cell>
          <cell r="M36">
            <v>9450</v>
          </cell>
          <cell r="N36">
            <v>9450</v>
          </cell>
          <cell r="O36">
            <v>9450</v>
          </cell>
          <cell r="P36">
            <v>9450</v>
          </cell>
          <cell r="Q36">
            <v>9450</v>
          </cell>
          <cell r="R36">
            <v>9450</v>
          </cell>
          <cell r="S36">
            <v>9450</v>
          </cell>
          <cell r="T36">
            <v>9450</v>
          </cell>
          <cell r="U36">
            <v>9450</v>
          </cell>
          <cell r="V36">
            <v>9450</v>
          </cell>
          <cell r="W36">
            <v>9450</v>
          </cell>
          <cell r="X36">
            <v>9450</v>
          </cell>
          <cell r="Y36">
            <v>9450</v>
          </cell>
          <cell r="Z36">
            <v>9450</v>
          </cell>
          <cell r="AA36">
            <v>9272.7455000000027</v>
          </cell>
          <cell r="AB36">
            <v>9450</v>
          </cell>
          <cell r="AC36">
            <v>9450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37800</v>
          </cell>
          <cell r="AX36">
            <v>37800</v>
          </cell>
          <cell r="AY36">
            <v>37800</v>
          </cell>
          <cell r="AZ36">
            <v>37800</v>
          </cell>
          <cell r="BA36">
            <v>37622.745500000005</v>
          </cell>
          <cell r="BB36">
            <v>18900</v>
          </cell>
          <cell r="BC36">
            <v>0</v>
          </cell>
          <cell r="BD36">
            <v>0</v>
          </cell>
          <cell r="BE36">
            <v>0</v>
          </cell>
          <cell r="BF36">
            <v>0</v>
          </cell>
        </row>
        <row r="37">
          <cell r="D37">
            <v>-39042.866499999996</v>
          </cell>
          <cell r="E37" t="str">
            <v>Non Recoverable Expenses</v>
          </cell>
          <cell r="G37">
            <v>0</v>
          </cell>
          <cell r="H37">
            <v>-1774.6757500000001</v>
          </cell>
          <cell r="I37">
            <v>-1774.6757500000001</v>
          </cell>
          <cell r="J37">
            <v>-1774.6757500000001</v>
          </cell>
          <cell r="K37">
            <v>-1774.6757500000001</v>
          </cell>
          <cell r="L37">
            <v>-1774.6757500000001</v>
          </cell>
          <cell r="M37">
            <v>-1774.6757500000001</v>
          </cell>
          <cell r="N37">
            <v>-1774.6757500000001</v>
          </cell>
          <cell r="O37">
            <v>-1774.6757500000001</v>
          </cell>
          <cell r="P37">
            <v>-1774.6757500000001</v>
          </cell>
          <cell r="Q37">
            <v>-1774.6757500000001</v>
          </cell>
          <cell r="R37">
            <v>-1774.6757500000001</v>
          </cell>
          <cell r="S37">
            <v>-1774.6757500000001</v>
          </cell>
          <cell r="T37">
            <v>-1774.6757500000001</v>
          </cell>
          <cell r="U37">
            <v>-1774.6757500000001</v>
          </cell>
          <cell r="V37">
            <v>-1774.6757500000001</v>
          </cell>
          <cell r="W37">
            <v>-1774.6757500000001</v>
          </cell>
          <cell r="X37">
            <v>-1774.6757500000001</v>
          </cell>
          <cell r="Y37">
            <v>-1774.6757500000001</v>
          </cell>
          <cell r="Z37">
            <v>-1774.6757500000001</v>
          </cell>
          <cell r="AA37">
            <v>-1774.6757500000001</v>
          </cell>
          <cell r="AB37">
            <v>-1774.6757500000001</v>
          </cell>
          <cell r="AC37">
            <v>-1774.6757500000001</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-7098.7030000000004</v>
          </cell>
          <cell r="AX37">
            <v>-7098.7030000000004</v>
          </cell>
          <cell r="AY37">
            <v>-7098.7030000000004</v>
          </cell>
          <cell r="AZ37">
            <v>-7098.7030000000004</v>
          </cell>
          <cell r="BA37">
            <v>-7098.7030000000004</v>
          </cell>
          <cell r="BB37">
            <v>-3549.3515000000002</v>
          </cell>
          <cell r="BC37">
            <v>0</v>
          </cell>
          <cell r="BD37">
            <v>0</v>
          </cell>
          <cell r="BE37">
            <v>0</v>
          </cell>
          <cell r="BF37">
            <v>0</v>
          </cell>
        </row>
        <row r="38">
          <cell r="A38" t="str">
            <v>(% Rent, Expenses)</v>
          </cell>
          <cell r="B38">
            <v>0</v>
          </cell>
          <cell r="D38">
            <v>0</v>
          </cell>
          <cell r="E38" t="str">
            <v>VAT collected on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cell r="AX38">
            <v>0</v>
          </cell>
          <cell r="AY38">
            <v>0</v>
          </cell>
          <cell r="AZ38">
            <v>0</v>
          </cell>
          <cell r="BA38">
            <v>0</v>
          </cell>
          <cell r="BB38">
            <v>0</v>
          </cell>
          <cell r="BC38">
            <v>0</v>
          </cell>
          <cell r="BD38">
            <v>0</v>
          </cell>
          <cell r="BE38">
            <v>0</v>
          </cell>
          <cell r="BF38">
            <v>0</v>
          </cell>
        </row>
        <row r="39">
          <cell r="D39">
            <v>0</v>
          </cell>
          <cell r="E39" t="str">
            <v>VAT paid on NRE</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cell r="AX39">
            <v>0</v>
          </cell>
          <cell r="AY39">
            <v>0</v>
          </cell>
          <cell r="AZ39">
            <v>0</v>
          </cell>
          <cell r="BA39">
            <v>0</v>
          </cell>
          <cell r="BB39">
            <v>0</v>
          </cell>
          <cell r="BC39">
            <v>0</v>
          </cell>
          <cell r="BD39">
            <v>0</v>
          </cell>
          <cell r="BE39">
            <v>0</v>
          </cell>
          <cell r="BF39">
            <v>0</v>
          </cell>
        </row>
        <row r="40">
          <cell r="A40" t="str">
            <v>Delay</v>
          </cell>
          <cell r="B40" t="str">
            <v>NA</v>
          </cell>
          <cell r="D40">
            <v>0</v>
          </cell>
          <cell r="E40" t="str">
            <v>VAT Offset</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cell r="AX40">
            <v>0</v>
          </cell>
          <cell r="AY40">
            <v>0</v>
          </cell>
          <cell r="AZ40">
            <v>0</v>
          </cell>
          <cell r="BA40">
            <v>0</v>
          </cell>
          <cell r="BB40">
            <v>0</v>
          </cell>
          <cell r="BC40">
            <v>0</v>
          </cell>
          <cell r="BD40">
            <v>0</v>
          </cell>
          <cell r="BE40">
            <v>0</v>
          </cell>
          <cell r="BF40">
            <v>0</v>
          </cell>
        </row>
        <row r="42">
          <cell r="D42">
            <v>168679.87900000004</v>
          </cell>
          <cell r="E42" t="str">
            <v>NOI</v>
          </cell>
          <cell r="H42">
            <v>7675.3242499999997</v>
          </cell>
          <cell r="I42">
            <v>7675.3242499999997</v>
          </cell>
          <cell r="J42">
            <v>7675.3242499999997</v>
          </cell>
          <cell r="K42">
            <v>7675.3242499999997</v>
          </cell>
          <cell r="L42">
            <v>7675.3242499999997</v>
          </cell>
          <cell r="M42">
            <v>7675.3242499999997</v>
          </cell>
          <cell r="N42">
            <v>7675.3242499999997</v>
          </cell>
          <cell r="O42">
            <v>7675.3242499999997</v>
          </cell>
          <cell r="P42">
            <v>7675.3242499999997</v>
          </cell>
          <cell r="Q42">
            <v>7675.3242499999997</v>
          </cell>
          <cell r="R42">
            <v>7675.3242499999997</v>
          </cell>
          <cell r="S42">
            <v>7675.3242499999997</v>
          </cell>
          <cell r="T42">
            <v>7675.3242499999997</v>
          </cell>
          <cell r="U42">
            <v>7675.3242499999997</v>
          </cell>
          <cell r="V42">
            <v>7675.3242499999997</v>
          </cell>
          <cell r="W42">
            <v>7675.3242499999997</v>
          </cell>
          <cell r="X42">
            <v>7675.3242499999997</v>
          </cell>
          <cell r="Y42">
            <v>7675.3242499999997</v>
          </cell>
          <cell r="Z42">
            <v>7675.3242499999997</v>
          </cell>
          <cell r="AA42">
            <v>7498.0697500000024</v>
          </cell>
          <cell r="AB42">
            <v>7675.3242499999997</v>
          </cell>
          <cell r="AC42">
            <v>7675.3242499999997</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30701.296999999999</v>
          </cell>
          <cell r="AX42">
            <v>30701.296999999999</v>
          </cell>
          <cell r="AY42">
            <v>30701.296999999999</v>
          </cell>
          <cell r="AZ42">
            <v>30701.296999999999</v>
          </cell>
          <cell r="BA42">
            <v>30524.042500000003</v>
          </cell>
          <cell r="BB42">
            <v>15350.648499999999</v>
          </cell>
          <cell r="BC42">
            <v>0</v>
          </cell>
          <cell r="BD42">
            <v>0</v>
          </cell>
          <cell r="BE42">
            <v>0</v>
          </cell>
          <cell r="BF42">
            <v>0</v>
          </cell>
        </row>
        <row r="45">
          <cell r="D45">
            <v>-4154.4549100000004</v>
          </cell>
          <cell r="E45" t="str">
            <v>PM Fees</v>
          </cell>
          <cell r="G45">
            <v>0</v>
          </cell>
          <cell r="H45">
            <v>-189</v>
          </cell>
          <cell r="I45">
            <v>-189</v>
          </cell>
          <cell r="J45">
            <v>-189</v>
          </cell>
          <cell r="K45">
            <v>-189</v>
          </cell>
          <cell r="L45">
            <v>-189</v>
          </cell>
          <cell r="M45">
            <v>-189</v>
          </cell>
          <cell r="N45">
            <v>-189</v>
          </cell>
          <cell r="O45">
            <v>-189</v>
          </cell>
          <cell r="P45">
            <v>-189</v>
          </cell>
          <cell r="Q45">
            <v>-189</v>
          </cell>
          <cell r="R45">
            <v>-189</v>
          </cell>
          <cell r="S45">
            <v>-189</v>
          </cell>
          <cell r="T45">
            <v>-189</v>
          </cell>
          <cell r="U45">
            <v>-189</v>
          </cell>
          <cell r="V45">
            <v>-189</v>
          </cell>
          <cell r="W45">
            <v>-189</v>
          </cell>
          <cell r="X45">
            <v>-189</v>
          </cell>
          <cell r="Y45">
            <v>-189</v>
          </cell>
          <cell r="Z45">
            <v>-189</v>
          </cell>
          <cell r="AA45">
            <v>-185.45491000000004</v>
          </cell>
          <cell r="AB45">
            <v>-189</v>
          </cell>
          <cell r="AC45">
            <v>-189</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-756</v>
          </cell>
          <cell r="AX45">
            <v>-756</v>
          </cell>
          <cell r="AY45">
            <v>-756</v>
          </cell>
          <cell r="AZ45">
            <v>-756</v>
          </cell>
          <cell r="BA45">
            <v>-752.45491000000004</v>
          </cell>
          <cell r="BB45">
            <v>-378</v>
          </cell>
          <cell r="BC45">
            <v>0</v>
          </cell>
          <cell r="BD45">
            <v>0</v>
          </cell>
          <cell r="BE45">
            <v>0</v>
          </cell>
          <cell r="BF45">
            <v>0</v>
          </cell>
        </row>
        <row r="46">
          <cell r="A46" t="str">
            <v>(% AIC+Capex)</v>
          </cell>
          <cell r="B46">
            <v>2.500998950407193E-3</v>
          </cell>
          <cell r="D46">
            <v>-5783.6889526262812</v>
          </cell>
          <cell r="E46" t="str">
            <v>SGAM AM Fees</v>
          </cell>
          <cell r="G46">
            <v>0</v>
          </cell>
          <cell r="H46">
            <v>-262.89495239210362</v>
          </cell>
          <cell r="I46">
            <v>-262.89495239210362</v>
          </cell>
          <cell r="J46">
            <v>-262.89495239210362</v>
          </cell>
          <cell r="K46">
            <v>-262.89495239210362</v>
          </cell>
          <cell r="L46">
            <v>-262.89495239210362</v>
          </cell>
          <cell r="M46">
            <v>-262.89495239210362</v>
          </cell>
          <cell r="N46">
            <v>-262.89495239210362</v>
          </cell>
          <cell r="O46">
            <v>-262.89495239210362</v>
          </cell>
          <cell r="P46">
            <v>-262.89495239210362</v>
          </cell>
          <cell r="Q46">
            <v>-262.89495239210362</v>
          </cell>
          <cell r="R46">
            <v>-262.89495239210362</v>
          </cell>
          <cell r="S46">
            <v>-262.89495239210362</v>
          </cell>
          <cell r="T46">
            <v>-262.89495239210362</v>
          </cell>
          <cell r="U46">
            <v>-262.89495239210362</v>
          </cell>
          <cell r="V46">
            <v>-262.89495239210362</v>
          </cell>
          <cell r="W46">
            <v>-262.89495239210362</v>
          </cell>
          <cell r="X46">
            <v>-262.89495239210362</v>
          </cell>
          <cell r="Y46">
            <v>-262.89495239210362</v>
          </cell>
          <cell r="Z46">
            <v>-262.89495239210362</v>
          </cell>
          <cell r="AA46">
            <v>-262.89495239210362</v>
          </cell>
          <cell r="AB46">
            <v>-262.89495239210362</v>
          </cell>
          <cell r="AC46">
            <v>-262.89495239210362</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-1051.5798095684145</v>
          </cell>
          <cell r="AX46">
            <v>-1051.5798095684145</v>
          </cell>
          <cell r="AY46">
            <v>-1051.5798095684145</v>
          </cell>
          <cell r="AZ46">
            <v>-1051.5798095684145</v>
          </cell>
          <cell r="BA46">
            <v>-1051.5798095684145</v>
          </cell>
          <cell r="BB46">
            <v>-525.78990478420724</v>
          </cell>
          <cell r="BC46">
            <v>0</v>
          </cell>
          <cell r="BD46">
            <v>0</v>
          </cell>
          <cell r="BE46">
            <v>0</v>
          </cell>
          <cell r="BF46">
            <v>0</v>
          </cell>
        </row>
        <row r="47">
          <cell r="B47">
            <v>5.001997900814386E-3</v>
          </cell>
          <cell r="D47">
            <v>-11567.377905252562</v>
          </cell>
          <cell r="E47" t="str">
            <v>Other AM Fees</v>
          </cell>
          <cell r="G47">
            <v>0</v>
          </cell>
          <cell r="H47">
            <v>-525.78990478420724</v>
          </cell>
          <cell r="I47">
            <v>-525.78990478420724</v>
          </cell>
          <cell r="J47">
            <v>-525.78990478420724</v>
          </cell>
          <cell r="K47">
            <v>-525.78990478420724</v>
          </cell>
          <cell r="L47">
            <v>-525.78990478420724</v>
          </cell>
          <cell r="M47">
            <v>-525.78990478420724</v>
          </cell>
          <cell r="N47">
            <v>-525.78990478420724</v>
          </cell>
          <cell r="O47">
            <v>-525.78990478420724</v>
          </cell>
          <cell r="P47">
            <v>-525.78990478420724</v>
          </cell>
          <cell r="Q47">
            <v>-525.78990478420724</v>
          </cell>
          <cell r="R47">
            <v>-525.78990478420724</v>
          </cell>
          <cell r="S47">
            <v>-525.78990478420724</v>
          </cell>
          <cell r="T47">
            <v>-525.78990478420724</v>
          </cell>
          <cell r="U47">
            <v>-525.78990478420724</v>
          </cell>
          <cell r="V47">
            <v>-525.78990478420724</v>
          </cell>
          <cell r="W47">
            <v>-525.78990478420724</v>
          </cell>
          <cell r="X47">
            <v>-525.78990478420724</v>
          </cell>
          <cell r="Y47">
            <v>-525.78990478420724</v>
          </cell>
          <cell r="Z47">
            <v>-525.78990478420724</v>
          </cell>
          <cell r="AA47">
            <v>-525.78990478420724</v>
          </cell>
          <cell r="AB47">
            <v>-525.78990478420724</v>
          </cell>
          <cell r="AC47">
            <v>-525.78990478420724</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-2103.159619136829</v>
          </cell>
          <cell r="AX47">
            <v>-2103.159619136829</v>
          </cell>
          <cell r="AY47">
            <v>-2103.159619136829</v>
          </cell>
          <cell r="AZ47">
            <v>-2103.159619136829</v>
          </cell>
          <cell r="BA47">
            <v>-2103.159619136829</v>
          </cell>
          <cell r="BB47">
            <v>-1051.5798095684145</v>
          </cell>
          <cell r="BC47">
            <v>0</v>
          </cell>
          <cell r="BD47">
            <v>0</v>
          </cell>
          <cell r="BE47">
            <v>0</v>
          </cell>
          <cell r="BF47">
            <v>0</v>
          </cell>
        </row>
        <row r="48">
          <cell r="A48" t="str">
            <v>(% Financed Amount)</v>
          </cell>
          <cell r="B48">
            <v>0</v>
          </cell>
          <cell r="D48">
            <v>0</v>
          </cell>
          <cell r="E48" t="str">
            <v>SGAM Financing Fees</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cell r="AX48">
            <v>0</v>
          </cell>
          <cell r="AY48">
            <v>0</v>
          </cell>
          <cell r="AZ48">
            <v>0</v>
          </cell>
          <cell r="BA48">
            <v>0</v>
          </cell>
          <cell r="BB48">
            <v>0</v>
          </cell>
          <cell r="BC48">
            <v>0</v>
          </cell>
          <cell r="BD48">
            <v>0</v>
          </cell>
          <cell r="BE48">
            <v>0</v>
          </cell>
          <cell r="BF48">
            <v>0</v>
          </cell>
        </row>
        <row r="49">
          <cell r="D49">
            <v>-683.33584741937466</v>
          </cell>
          <cell r="E49" t="str">
            <v>Other Financing Fees</v>
          </cell>
          <cell r="G49">
            <v>0</v>
          </cell>
          <cell r="H49">
            <v>-683.33584741937466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-683.33584741937466</v>
          </cell>
          <cell r="AX49">
            <v>0</v>
          </cell>
          <cell r="AY49">
            <v>0</v>
          </cell>
          <cell r="AZ49">
            <v>0</v>
          </cell>
          <cell r="BA49">
            <v>0</v>
          </cell>
          <cell r="BB49">
            <v>0</v>
          </cell>
          <cell r="BC49">
            <v>0</v>
          </cell>
          <cell r="BD49">
            <v>0</v>
          </cell>
          <cell r="BE49">
            <v>0</v>
          </cell>
          <cell r="BF49">
            <v>0</v>
          </cell>
        </row>
        <row r="50">
          <cell r="D50">
            <v>0</v>
          </cell>
          <cell r="E50" t="str">
            <v>Letting Fees</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cell r="AX50">
            <v>0</v>
          </cell>
          <cell r="AY50">
            <v>0</v>
          </cell>
          <cell r="AZ50">
            <v>0</v>
          </cell>
          <cell r="BA50">
            <v>0</v>
          </cell>
          <cell r="BB50">
            <v>0</v>
          </cell>
          <cell r="BC50">
            <v>0</v>
          </cell>
          <cell r="BD50">
            <v>0</v>
          </cell>
          <cell r="BE50">
            <v>0</v>
          </cell>
          <cell r="BF50">
            <v>0</v>
          </cell>
        </row>
        <row r="51">
          <cell r="D51">
            <v>0</v>
          </cell>
          <cell r="E51" t="str">
            <v>TIs</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cell r="AX51">
            <v>0</v>
          </cell>
          <cell r="AY51">
            <v>0</v>
          </cell>
          <cell r="AZ51">
            <v>0</v>
          </cell>
          <cell r="BA51">
            <v>0</v>
          </cell>
          <cell r="BB51">
            <v>0</v>
          </cell>
          <cell r="BC51">
            <v>0</v>
          </cell>
          <cell r="BD51">
            <v>0</v>
          </cell>
          <cell r="BE51">
            <v>0</v>
          </cell>
          <cell r="BF51">
            <v>0</v>
          </cell>
        </row>
        <row r="52">
          <cell r="D52">
            <v>0</v>
          </cell>
          <cell r="E52" t="str">
            <v>VAT paid</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cell r="AX52">
            <v>0</v>
          </cell>
          <cell r="AY52">
            <v>0</v>
          </cell>
          <cell r="AZ52">
            <v>0</v>
          </cell>
          <cell r="BA52">
            <v>0</v>
          </cell>
          <cell r="BB52">
            <v>0</v>
          </cell>
          <cell r="BC52">
            <v>0</v>
          </cell>
          <cell r="BD52">
            <v>0</v>
          </cell>
          <cell r="BE52">
            <v>0</v>
          </cell>
          <cell r="BF52">
            <v>0</v>
          </cell>
        </row>
        <row r="53">
          <cell r="A53" t="str">
            <v>Delay</v>
          </cell>
          <cell r="B53" t="str">
            <v>NA</v>
          </cell>
          <cell r="D53">
            <v>0</v>
          </cell>
          <cell r="E53" t="str">
            <v>VAT Offset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cell r="AX53">
            <v>0</v>
          </cell>
          <cell r="AY53">
            <v>0</v>
          </cell>
          <cell r="AZ53">
            <v>0</v>
          </cell>
          <cell r="BA53">
            <v>0</v>
          </cell>
          <cell r="BB53">
            <v>0</v>
          </cell>
          <cell r="BC53">
            <v>0</v>
          </cell>
          <cell r="BD53">
            <v>0</v>
          </cell>
          <cell r="BE53">
            <v>0</v>
          </cell>
          <cell r="BF53">
            <v>0</v>
          </cell>
        </row>
        <row r="55">
          <cell r="D55">
            <v>-22188.857615298217</v>
          </cell>
          <cell r="E55" t="str">
            <v>Management Fees &amp; Tis</v>
          </cell>
          <cell r="H55">
            <v>-1661.0207045956854</v>
          </cell>
          <cell r="I55">
            <v>-977.68485717631086</v>
          </cell>
          <cell r="J55">
            <v>-977.68485717631086</v>
          </cell>
          <cell r="K55">
            <v>-977.68485717631086</v>
          </cell>
          <cell r="L55">
            <v>-977.68485717631086</v>
          </cell>
          <cell r="M55">
            <v>-977.68485717631086</v>
          </cell>
          <cell r="N55">
            <v>-977.68485717631086</v>
          </cell>
          <cell r="O55">
            <v>-977.68485717631086</v>
          </cell>
          <cell r="P55">
            <v>-977.68485717631086</v>
          </cell>
          <cell r="Q55">
            <v>-977.68485717631086</v>
          </cell>
          <cell r="R55">
            <v>-977.68485717631086</v>
          </cell>
          <cell r="S55">
            <v>-977.68485717631086</v>
          </cell>
          <cell r="T55">
            <v>-977.68485717631086</v>
          </cell>
          <cell r="U55">
            <v>-977.68485717631086</v>
          </cell>
          <cell r="V55">
            <v>-977.68485717631086</v>
          </cell>
          <cell r="W55">
            <v>-977.68485717631086</v>
          </cell>
          <cell r="X55">
            <v>-977.68485717631086</v>
          </cell>
          <cell r="Y55">
            <v>-977.68485717631086</v>
          </cell>
          <cell r="Z55">
            <v>-977.68485717631086</v>
          </cell>
          <cell r="AA55">
            <v>-974.1397671763109</v>
          </cell>
          <cell r="AB55">
            <v>-977.68485717631086</v>
          </cell>
          <cell r="AC55">
            <v>-977.68485717631086</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-4594.0752761246176</v>
          </cell>
          <cell r="AX55">
            <v>-3910.7394287052434</v>
          </cell>
          <cell r="AY55">
            <v>-3910.7394287052434</v>
          </cell>
          <cell r="AZ55">
            <v>-3910.7394287052434</v>
          </cell>
          <cell r="BA55">
            <v>-3907.1943387052434</v>
          </cell>
          <cell r="BB55">
            <v>-1955.3697143526217</v>
          </cell>
          <cell r="BC55">
            <v>0</v>
          </cell>
          <cell r="BD55">
            <v>0</v>
          </cell>
          <cell r="BE55">
            <v>0</v>
          </cell>
          <cell r="BF55">
            <v>0</v>
          </cell>
        </row>
        <row r="58">
          <cell r="D58">
            <v>499088.2833333335</v>
          </cell>
          <cell r="E58" t="str">
            <v>Gross Disposition Value</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499088.2833333335</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cell r="AX58">
            <v>0</v>
          </cell>
          <cell r="AY58">
            <v>0</v>
          </cell>
          <cell r="AZ58">
            <v>0</v>
          </cell>
          <cell r="BA58">
            <v>0</v>
          </cell>
        </row>
        <row r="59">
          <cell r="D59">
            <v>0</v>
          </cell>
          <cell r="E59" t="str">
            <v>Sale Tax</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D60">
            <v>499088.2833333335</v>
          </cell>
          <cell r="E60" t="str">
            <v>Net Disposition Value</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499088.2833333335</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cell r="AX60">
            <v>0</v>
          </cell>
          <cell r="AY60">
            <v>0</v>
          </cell>
          <cell r="AZ60">
            <v>0</v>
          </cell>
          <cell r="BA60">
            <v>0</v>
          </cell>
          <cell r="BB60">
            <v>499088.2833333335</v>
          </cell>
          <cell r="BC60">
            <v>0</v>
          </cell>
          <cell r="BD60">
            <v>0</v>
          </cell>
          <cell r="BE60">
            <v>0</v>
          </cell>
          <cell r="BF60">
            <v>0</v>
          </cell>
        </row>
        <row r="61">
          <cell r="D61">
            <v>-11479.030516666669</v>
          </cell>
          <cell r="E61" t="str">
            <v>Sale Fees</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-11479.030516666669</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cell r="AX61">
            <v>0</v>
          </cell>
          <cell r="AY61">
            <v>0</v>
          </cell>
          <cell r="AZ61">
            <v>0</v>
          </cell>
          <cell r="BA61">
            <v>0</v>
          </cell>
          <cell r="BB61">
            <v>-11479.030516666669</v>
          </cell>
          <cell r="BC61">
            <v>0</v>
          </cell>
          <cell r="BD61">
            <v>0</v>
          </cell>
          <cell r="BE61">
            <v>0</v>
          </cell>
          <cell r="BF61">
            <v>0</v>
          </cell>
        </row>
        <row r="62">
          <cell r="A62" t="str">
            <v>(% NDV)</v>
          </cell>
          <cell r="B62">
            <v>2.5000000000000001E-3</v>
          </cell>
          <cell r="D62">
            <v>-1247.7207083333337</v>
          </cell>
          <cell r="E62" t="str">
            <v>SGAM Disposition Fees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-1247.7207083333337</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cell r="AX62">
            <v>0</v>
          </cell>
          <cell r="AY62">
            <v>0</v>
          </cell>
          <cell r="AZ62">
            <v>0</v>
          </cell>
          <cell r="BA62">
            <v>0</v>
          </cell>
          <cell r="BB62">
            <v>-1247.7207083333337</v>
          </cell>
          <cell r="BC62">
            <v>0</v>
          </cell>
          <cell r="BD62">
            <v>0</v>
          </cell>
          <cell r="BE62">
            <v>0</v>
          </cell>
          <cell r="BF62">
            <v>0</v>
          </cell>
        </row>
        <row r="63">
          <cell r="A63" t="str">
            <v>(% NDV)</v>
          </cell>
          <cell r="B63">
            <v>5.0000000000000001E-3</v>
          </cell>
          <cell r="D63">
            <v>-2495.4414166666675</v>
          </cell>
          <cell r="E63" t="str">
            <v>Other Dispotiion Fees</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-2495.4414166666675</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cell r="AX63">
            <v>0</v>
          </cell>
          <cell r="AY63">
            <v>0</v>
          </cell>
          <cell r="AZ63">
            <v>0</v>
          </cell>
          <cell r="BA63">
            <v>0</v>
          </cell>
          <cell r="BB63">
            <v>-2495.4414166666675</v>
          </cell>
          <cell r="BC63">
            <v>0</v>
          </cell>
          <cell r="BD63">
            <v>0</v>
          </cell>
          <cell r="BE63">
            <v>0</v>
          </cell>
          <cell r="BF63">
            <v>0</v>
          </cell>
        </row>
        <row r="64">
          <cell r="A64" t="str">
            <v>(% Margin)</v>
          </cell>
          <cell r="B64"/>
          <cell r="D64">
            <v>0</v>
          </cell>
          <cell r="E64" t="str">
            <v>VAT on Margin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cell r="AX64">
            <v>0</v>
          </cell>
          <cell r="AY64">
            <v>0</v>
          </cell>
          <cell r="AZ64">
            <v>0</v>
          </cell>
          <cell r="BA64">
            <v>0</v>
          </cell>
          <cell r="BB64">
            <v>0</v>
          </cell>
          <cell r="BC64">
            <v>0</v>
          </cell>
          <cell r="BD64">
            <v>0</v>
          </cell>
          <cell r="BE64">
            <v>0</v>
          </cell>
          <cell r="BF64">
            <v>0</v>
          </cell>
        </row>
        <row r="65">
          <cell r="D65">
            <v>0</v>
          </cell>
          <cell r="E65" t="str">
            <v>VAT paid</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cell r="AX65">
            <v>0</v>
          </cell>
          <cell r="AY65">
            <v>0</v>
          </cell>
          <cell r="AZ65">
            <v>0</v>
          </cell>
          <cell r="BA65">
            <v>0</v>
          </cell>
          <cell r="BB65">
            <v>0</v>
          </cell>
          <cell r="BC65">
            <v>0</v>
          </cell>
          <cell r="BD65">
            <v>0</v>
          </cell>
          <cell r="BE65">
            <v>0</v>
          </cell>
          <cell r="BF65">
            <v>0</v>
          </cell>
        </row>
        <row r="66">
          <cell r="A66" t="str">
            <v>Delay</v>
          </cell>
          <cell r="B66" t="str">
            <v>NA</v>
          </cell>
          <cell r="D66">
            <v>0</v>
          </cell>
          <cell r="E66" t="str">
            <v>VAT Offset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cell r="AX66">
            <v>0</v>
          </cell>
          <cell r="AY66">
            <v>0</v>
          </cell>
          <cell r="AZ66">
            <v>0</v>
          </cell>
          <cell r="BA66">
            <v>0</v>
          </cell>
          <cell r="BB66">
            <v>0</v>
          </cell>
          <cell r="BC66">
            <v>0</v>
          </cell>
          <cell r="BD66">
            <v>0</v>
          </cell>
          <cell r="BE66">
            <v>0</v>
          </cell>
          <cell r="BF66">
            <v>0</v>
          </cell>
        </row>
        <row r="68">
          <cell r="D68">
            <v>483866.09069166688</v>
          </cell>
          <cell r="E68" t="str">
            <v>Net Disposition Proceeds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483866.09069166688</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cell r="AX68">
            <v>0</v>
          </cell>
          <cell r="AY68">
            <v>0</v>
          </cell>
          <cell r="AZ68">
            <v>0</v>
          </cell>
          <cell r="BA68">
            <v>0</v>
          </cell>
          <cell r="BB68">
            <v>483866.09069166688</v>
          </cell>
          <cell r="BC68">
            <v>0</v>
          </cell>
          <cell r="BD68">
            <v>0</v>
          </cell>
          <cell r="BE68">
            <v>0</v>
          </cell>
          <cell r="BF68">
            <v>0</v>
          </cell>
        </row>
        <row r="71">
          <cell r="D71">
            <v>209725.18824900273</v>
          </cell>
          <cell r="E71" t="str">
            <v>Unleveraged Cash Flows</v>
          </cell>
          <cell r="G71">
            <v>-405281.32286517863</v>
          </cell>
          <cell r="H71">
            <v>3731.8035454043143</v>
          </cell>
          <cell r="I71">
            <v>13114.538430636581</v>
          </cell>
          <cell r="J71">
            <v>5615.1393928236885</v>
          </cell>
          <cell r="K71">
            <v>5615.1393928236885</v>
          </cell>
          <cell r="L71">
            <v>5615.1393928236885</v>
          </cell>
          <cell r="M71">
            <v>5615.1393928236885</v>
          </cell>
          <cell r="N71">
            <v>5615.1393928236885</v>
          </cell>
          <cell r="O71">
            <v>5615.1393928236885</v>
          </cell>
          <cell r="P71">
            <v>5615.1393928236885</v>
          </cell>
          <cell r="Q71">
            <v>5615.1393928236885</v>
          </cell>
          <cell r="R71">
            <v>5615.1393928236885</v>
          </cell>
          <cell r="S71">
            <v>5615.1393928236885</v>
          </cell>
          <cell r="T71">
            <v>5615.1393928236885</v>
          </cell>
          <cell r="U71">
            <v>5615.1393928236885</v>
          </cell>
          <cell r="V71">
            <v>5615.1393928236885</v>
          </cell>
          <cell r="W71">
            <v>5615.1393928236885</v>
          </cell>
          <cell r="X71">
            <v>5615.1393928236885</v>
          </cell>
          <cell r="Y71">
            <v>5615.1393928236885</v>
          </cell>
          <cell r="Z71">
            <v>5615.1393928236885</v>
          </cell>
          <cell r="AA71">
            <v>5441.4299828236917</v>
          </cell>
          <cell r="AB71">
            <v>6697.6393928236885</v>
          </cell>
          <cell r="AC71">
            <v>490563.73008449055</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28076.620761688268</v>
          </cell>
          <cell r="AX71">
            <v>22460.557571294754</v>
          </cell>
          <cell r="AY71">
            <v>22460.557571294754</v>
          </cell>
          <cell r="AZ71">
            <v>22460.557571294754</v>
          </cell>
          <cell r="BA71">
            <v>22286.848161294758</v>
          </cell>
          <cell r="BB71">
            <v>497261.36947731423</v>
          </cell>
          <cell r="BC71">
            <v>0</v>
          </cell>
          <cell r="BD71">
            <v>0</v>
          </cell>
          <cell r="BE71">
            <v>0</v>
          </cell>
          <cell r="BF71">
            <v>0</v>
          </cell>
        </row>
        <row r="73">
          <cell r="D73" t="str">
            <v>IRR</v>
          </cell>
          <cell r="E73">
            <v>8.991604501400241E-2</v>
          </cell>
        </row>
        <row r="78">
          <cell r="E78" t="str">
            <v>Debt Assumptions</v>
          </cell>
          <cell r="I78" t="str">
            <v>Year 1</v>
          </cell>
          <cell r="M78" t="str">
            <v>Year 2</v>
          </cell>
          <cell r="Q78" t="str">
            <v>Year 3</v>
          </cell>
          <cell r="U78" t="str">
            <v>Year 4</v>
          </cell>
          <cell r="Y78" t="str">
            <v>Year 5</v>
          </cell>
          <cell r="AC78" t="str">
            <v>Year 6</v>
          </cell>
          <cell r="AG78" t="str">
            <v>Year 7</v>
          </cell>
          <cell r="AK78" t="str">
            <v>Year 8</v>
          </cell>
          <cell r="AO78" t="str">
            <v>Year 9</v>
          </cell>
          <cell r="AS78" t="str">
            <v>Year 10</v>
          </cell>
        </row>
        <row r="79">
          <cell r="G79">
            <v>0</v>
          </cell>
          <cell r="H79">
            <v>1</v>
          </cell>
          <cell r="I79">
            <v>2</v>
          </cell>
          <cell r="J79">
            <v>3</v>
          </cell>
          <cell r="K79">
            <v>4</v>
          </cell>
          <cell r="L79">
            <v>5</v>
          </cell>
          <cell r="M79">
            <v>6</v>
          </cell>
          <cell r="N79">
            <v>7</v>
          </cell>
          <cell r="O79">
            <v>8</v>
          </cell>
          <cell r="P79">
            <v>9</v>
          </cell>
          <cell r="Q79">
            <v>10</v>
          </cell>
          <cell r="R79">
            <v>11</v>
          </cell>
          <cell r="S79">
            <v>12</v>
          </cell>
          <cell r="T79">
            <v>13</v>
          </cell>
          <cell r="U79">
            <v>14</v>
          </cell>
          <cell r="V79">
            <v>15</v>
          </cell>
          <cell r="W79">
            <v>16</v>
          </cell>
          <cell r="X79">
            <v>17</v>
          </cell>
          <cell r="Y79">
            <v>18</v>
          </cell>
          <cell r="Z79">
            <v>19</v>
          </cell>
          <cell r="AA79">
            <v>20</v>
          </cell>
          <cell r="AB79">
            <v>21</v>
          </cell>
          <cell r="AC79">
            <v>22</v>
          </cell>
          <cell r="AD79">
            <v>23</v>
          </cell>
          <cell r="AE79">
            <v>24</v>
          </cell>
          <cell r="AF79">
            <v>25</v>
          </cell>
          <cell r="AG79">
            <v>26</v>
          </cell>
          <cell r="AH79">
            <v>27</v>
          </cell>
          <cell r="AI79">
            <v>28</v>
          </cell>
          <cell r="AJ79">
            <v>29</v>
          </cell>
          <cell r="AK79">
            <v>30</v>
          </cell>
          <cell r="AL79">
            <v>31</v>
          </cell>
          <cell r="AM79">
            <v>32</v>
          </cell>
          <cell r="AN79">
            <v>33</v>
          </cell>
          <cell r="AO79">
            <v>34</v>
          </cell>
          <cell r="AP79">
            <v>35</v>
          </cell>
          <cell r="AQ79">
            <v>36</v>
          </cell>
          <cell r="AR79">
            <v>37</v>
          </cell>
          <cell r="AS79">
            <v>38</v>
          </cell>
          <cell r="AT79">
            <v>39</v>
          </cell>
          <cell r="AU79">
            <v>40</v>
          </cell>
          <cell r="AW79" t="str">
            <v>Year 1</v>
          </cell>
          <cell r="AX79" t="str">
            <v>Year 2</v>
          </cell>
          <cell r="AY79" t="str">
            <v>Year 3</v>
          </cell>
          <cell r="AZ79" t="str">
            <v>Year 4</v>
          </cell>
          <cell r="BA79" t="str">
            <v>Year 5</v>
          </cell>
          <cell r="BB79" t="str">
            <v>Year 6</v>
          </cell>
          <cell r="BC79" t="str">
            <v>Year 7</v>
          </cell>
          <cell r="BD79" t="str">
            <v>Year 8</v>
          </cell>
          <cell r="BE79" t="str">
            <v>Year 9</v>
          </cell>
          <cell r="BF79" t="str">
            <v>Year 10</v>
          </cell>
        </row>
        <row r="81">
          <cell r="E81" t="str">
            <v>Current Financing</v>
          </cell>
          <cell r="G81" t="str">
            <v>% Financed</v>
          </cell>
          <cell r="H81" t="str">
            <v>Basis</v>
          </cell>
          <cell r="I81" t="str">
            <v>Amount</v>
          </cell>
          <cell r="J81" t="str">
            <v>Start</v>
          </cell>
          <cell r="K81" t="str">
            <v>Maturity</v>
          </cell>
          <cell r="L81" t="str">
            <v>Interest Rate</v>
          </cell>
          <cell r="M81" t="str">
            <v>Margin</v>
          </cell>
          <cell r="N81" t="str">
            <v>Min. Amort.</v>
          </cell>
          <cell r="O81" t="str">
            <v>Over-Amort. (Y/N)</v>
          </cell>
          <cell r="P81" t="str">
            <v>Release</v>
          </cell>
          <cell r="AW81" t="str">
            <v>Basis</v>
          </cell>
          <cell r="AX81" t="str">
            <v>Amount</v>
          </cell>
          <cell r="AY81" t="str">
            <v>Start</v>
          </cell>
          <cell r="AZ81" t="str">
            <v>Maturity</v>
          </cell>
          <cell r="BA81" t="str">
            <v>Interest Rate</v>
          </cell>
          <cell r="BB81" t="str">
            <v>Margin</v>
          </cell>
          <cell r="BC81" t="str">
            <v>Min. Amort.</v>
          </cell>
          <cell r="BD81" t="str">
            <v>Over-Amort. (Y/N)</v>
          </cell>
          <cell r="BE81" t="str">
            <v>Release</v>
          </cell>
        </row>
        <row r="82">
          <cell r="G82">
            <v>0</v>
          </cell>
          <cell r="H82">
            <v>405281.32286517863</v>
          </cell>
          <cell r="I82">
            <v>0</v>
          </cell>
          <cell r="J82">
            <v>0</v>
          </cell>
          <cell r="K82">
            <v>0</v>
          </cell>
          <cell r="L82" t="str">
            <v>Fixed</v>
          </cell>
          <cell r="M82">
            <v>0</v>
          </cell>
          <cell r="N82">
            <v>0</v>
          </cell>
          <cell r="O82" t="str">
            <v>No</v>
          </cell>
          <cell r="P82" t="b">
            <v>0</v>
          </cell>
          <cell r="AW82">
            <v>405281.32286517863</v>
          </cell>
          <cell r="AX82">
            <v>0</v>
          </cell>
          <cell r="AY82">
            <v>0</v>
          </cell>
          <cell r="AZ82">
            <v>0</v>
          </cell>
          <cell r="BA82" t="str">
            <v>Fixed</v>
          </cell>
          <cell r="BB82">
            <v>0</v>
          </cell>
          <cell r="BC82">
            <v>0</v>
          </cell>
          <cell r="BD82" t="str">
            <v>No</v>
          </cell>
          <cell r="BE82" t="b">
            <v>0</v>
          </cell>
        </row>
        <row r="83">
          <cell r="AW83">
            <v>0</v>
          </cell>
          <cell r="AX83">
            <v>0</v>
          </cell>
          <cell r="AY83">
            <v>0</v>
          </cell>
          <cell r="AZ83">
            <v>0</v>
          </cell>
          <cell r="BA83">
            <v>0</v>
          </cell>
          <cell r="BB83">
            <v>0</v>
          </cell>
          <cell r="BC83">
            <v>0</v>
          </cell>
          <cell r="BD83">
            <v>0</v>
          </cell>
          <cell r="BE83">
            <v>0</v>
          </cell>
        </row>
        <row r="84">
          <cell r="G84" t="str">
            <v>Commitment Fee</v>
          </cell>
          <cell r="H84" t="str">
            <v>Notary Fees</v>
          </cell>
          <cell r="I84" t="str">
            <v>Lawyer Fees</v>
          </cell>
          <cell r="J84" t="str">
            <v>Loan Reg. (TPF)</v>
          </cell>
          <cell r="K84" t="str">
            <v>Conservateur</v>
          </cell>
          <cell r="L84" t="str">
            <v>Cap (Y/N)</v>
          </cell>
          <cell r="M84" t="str">
            <v>Cap Fee</v>
          </cell>
          <cell r="N84" t="str">
            <v>Cap Amount</v>
          </cell>
          <cell r="O84" t="str">
            <v>Mortgage Type</v>
          </cell>
          <cell r="P84" t="str">
            <v>Cap Payment</v>
          </cell>
          <cell r="Q84" t="str">
            <v>Mortage Release Fee</v>
          </cell>
          <cell r="AW84" t="str">
            <v>Commitment Fee</v>
          </cell>
          <cell r="AX84" t="str">
            <v>Notary Fees</v>
          </cell>
          <cell r="AY84" t="str">
            <v>Lawyer Fees</v>
          </cell>
          <cell r="AZ84" t="str">
            <v>Loan Reg. (TPF)</v>
          </cell>
          <cell r="BA84" t="str">
            <v>Conservateur</v>
          </cell>
          <cell r="BB84" t="str">
            <v>Cap (Y/N)</v>
          </cell>
          <cell r="BC84" t="str">
            <v>Cap Fee</v>
          </cell>
          <cell r="BD84" t="str">
            <v>Cap Amount</v>
          </cell>
          <cell r="BE84" t="str">
            <v>Mortgage Type</v>
          </cell>
          <cell r="BF84" t="str">
            <v>Cap Payment</v>
          </cell>
        </row>
        <row r="85">
          <cell r="G85"/>
          <cell r="H85">
            <v>0</v>
          </cell>
          <cell r="I85">
            <v>0</v>
          </cell>
          <cell r="J85">
            <v>0</v>
          </cell>
          <cell r="K85">
            <v>0</v>
          </cell>
          <cell r="L85" t="str">
            <v>No</v>
          </cell>
          <cell r="M85">
            <v>0</v>
          </cell>
          <cell r="N85">
            <v>0</v>
          </cell>
          <cell r="O85" t="str">
            <v>Hyp.</v>
          </cell>
          <cell r="P85">
            <v>0</v>
          </cell>
          <cell r="Q85">
            <v>3.7499999999999999E-3</v>
          </cell>
          <cell r="AW85"/>
          <cell r="AX85">
            <v>0</v>
          </cell>
          <cell r="AY85">
            <v>0</v>
          </cell>
          <cell r="AZ85">
            <v>0</v>
          </cell>
          <cell r="BA85">
            <v>0</v>
          </cell>
          <cell r="BB85" t="str">
            <v>No</v>
          </cell>
          <cell r="BC85">
            <v>0</v>
          </cell>
          <cell r="BD85">
            <v>0</v>
          </cell>
          <cell r="BE85" t="str">
            <v>=O81</v>
          </cell>
          <cell r="BF85">
            <v>0</v>
          </cell>
        </row>
        <row r="87">
          <cell r="E87" t="str">
            <v>Fixed</v>
          </cell>
          <cell r="H87">
            <v>4.02E-2</v>
          </cell>
        </row>
        <row r="88">
          <cell r="E88" t="str">
            <v>IR Curve</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E89" t="str">
            <v>Annual Interest Rate</v>
          </cell>
          <cell r="H89">
            <v>4.02E-2</v>
          </cell>
          <cell r="I89">
            <v>4.02E-2</v>
          </cell>
          <cell r="J89">
            <v>4.02E-2</v>
          </cell>
          <cell r="K89">
            <v>4.02E-2</v>
          </cell>
          <cell r="L89">
            <v>4.02E-2</v>
          </cell>
          <cell r="M89">
            <v>4.02E-2</v>
          </cell>
          <cell r="N89">
            <v>4.02E-2</v>
          </cell>
          <cell r="O89">
            <v>4.02E-2</v>
          </cell>
          <cell r="P89">
            <v>4.02E-2</v>
          </cell>
          <cell r="Q89">
            <v>4.02E-2</v>
          </cell>
          <cell r="R89">
            <v>4.02E-2</v>
          </cell>
          <cell r="S89">
            <v>4.02E-2</v>
          </cell>
          <cell r="T89">
            <v>4.02E-2</v>
          </cell>
          <cell r="U89">
            <v>4.02E-2</v>
          </cell>
          <cell r="V89">
            <v>4.02E-2</v>
          </cell>
          <cell r="W89">
            <v>4.02E-2</v>
          </cell>
          <cell r="X89">
            <v>4.02E-2</v>
          </cell>
          <cell r="Y89">
            <v>4.02E-2</v>
          </cell>
          <cell r="Z89">
            <v>4.02E-2</v>
          </cell>
          <cell r="AA89">
            <v>4.02E-2</v>
          </cell>
          <cell r="AB89">
            <v>4.02E-2</v>
          </cell>
          <cell r="AC89">
            <v>4.02E-2</v>
          </cell>
          <cell r="AD89">
            <v>4.02E-2</v>
          </cell>
          <cell r="AE89">
            <v>4.02E-2</v>
          </cell>
          <cell r="AF89">
            <v>4.02E-2</v>
          </cell>
          <cell r="AG89">
            <v>4.02E-2</v>
          </cell>
          <cell r="AH89">
            <v>4.02E-2</v>
          </cell>
          <cell r="AI89">
            <v>4.02E-2</v>
          </cell>
          <cell r="AJ89">
            <v>4.02E-2</v>
          </cell>
          <cell r="AK89">
            <v>4.02E-2</v>
          </cell>
          <cell r="AL89">
            <v>4.02E-2</v>
          </cell>
          <cell r="AM89">
            <v>4.02E-2</v>
          </cell>
          <cell r="AN89">
            <v>4.02E-2</v>
          </cell>
          <cell r="AO89">
            <v>4.02E-2</v>
          </cell>
          <cell r="AP89">
            <v>4.02E-2</v>
          </cell>
          <cell r="AQ89">
            <v>4.02E-2</v>
          </cell>
          <cell r="AR89">
            <v>4.02E-2</v>
          </cell>
          <cell r="AS89">
            <v>4.02E-2</v>
          </cell>
          <cell r="AT89">
            <v>4.02E-2</v>
          </cell>
          <cell r="AU89">
            <v>4.02E-2</v>
          </cell>
          <cell r="AW89">
            <v>4.02E-2</v>
          </cell>
        </row>
        <row r="90">
          <cell r="E90" t="str">
            <v>Min. Annual Amortization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2">
          <cell r="E92" t="str">
            <v>Principal BOP</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cell r="AX92">
            <v>0</v>
          </cell>
          <cell r="AY92">
            <v>0</v>
          </cell>
          <cell r="AZ92">
            <v>0</v>
          </cell>
          <cell r="BA92">
            <v>0</v>
          </cell>
          <cell r="BB92">
            <v>0</v>
          </cell>
          <cell r="BC92">
            <v>0</v>
          </cell>
          <cell r="BD92">
            <v>0</v>
          </cell>
          <cell r="BE92">
            <v>0</v>
          </cell>
          <cell r="BF92">
            <v>0</v>
          </cell>
        </row>
        <row r="93">
          <cell r="D93">
            <v>0</v>
          </cell>
          <cell r="E93" t="str">
            <v>Drawdown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cell r="AX93">
            <v>0</v>
          </cell>
          <cell r="AY93">
            <v>0</v>
          </cell>
          <cell r="AZ93">
            <v>0</v>
          </cell>
          <cell r="BA93">
            <v>0</v>
          </cell>
          <cell r="BB93">
            <v>0</v>
          </cell>
          <cell r="BC93">
            <v>0</v>
          </cell>
          <cell r="BD93">
            <v>0</v>
          </cell>
          <cell r="BE93">
            <v>0</v>
          </cell>
          <cell r="BF93">
            <v>0</v>
          </cell>
        </row>
        <row r="94">
          <cell r="D94">
            <v>0</v>
          </cell>
          <cell r="E94" t="str">
            <v>Reimbursement</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cell r="AX94">
            <v>0</v>
          </cell>
          <cell r="AY94">
            <v>0</v>
          </cell>
          <cell r="AZ94">
            <v>0</v>
          </cell>
          <cell r="BA94">
            <v>0</v>
          </cell>
          <cell r="BB94">
            <v>0</v>
          </cell>
          <cell r="BC94">
            <v>0</v>
          </cell>
          <cell r="BD94">
            <v>0</v>
          </cell>
          <cell r="BE94">
            <v>0</v>
          </cell>
          <cell r="BF94">
            <v>0</v>
          </cell>
        </row>
        <row r="95">
          <cell r="D95">
            <v>0</v>
          </cell>
          <cell r="E95" t="str">
            <v>Amortization</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W95">
            <v>0</v>
          </cell>
          <cell r="AX95">
            <v>0</v>
          </cell>
          <cell r="AY95">
            <v>0</v>
          </cell>
          <cell r="AZ95">
            <v>0</v>
          </cell>
          <cell r="BA95">
            <v>0</v>
          </cell>
          <cell r="BB95">
            <v>0</v>
          </cell>
          <cell r="BC95">
            <v>0</v>
          </cell>
          <cell r="BD95">
            <v>0</v>
          </cell>
          <cell r="BE95">
            <v>0</v>
          </cell>
          <cell r="BF95">
            <v>0</v>
          </cell>
        </row>
        <row r="96">
          <cell r="E96" t="str">
            <v>Principal EOP</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cell r="AX96">
            <v>0</v>
          </cell>
          <cell r="AY96">
            <v>0</v>
          </cell>
          <cell r="AZ96">
            <v>0</v>
          </cell>
          <cell r="BA96">
            <v>0</v>
          </cell>
          <cell r="BB96">
            <v>0</v>
          </cell>
          <cell r="BC96">
            <v>0</v>
          </cell>
          <cell r="BD96">
            <v>0</v>
          </cell>
          <cell r="BE96">
            <v>0</v>
          </cell>
          <cell r="BF96">
            <v>0</v>
          </cell>
        </row>
        <row r="98">
          <cell r="D98">
            <v>0</v>
          </cell>
          <cell r="E98" t="str">
            <v>Paid Interests</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cell r="AX98">
            <v>0</v>
          </cell>
          <cell r="AY98">
            <v>0</v>
          </cell>
          <cell r="AZ98">
            <v>0</v>
          </cell>
          <cell r="BA98">
            <v>0</v>
          </cell>
          <cell r="BB98">
            <v>0</v>
          </cell>
          <cell r="BC98">
            <v>0</v>
          </cell>
          <cell r="BD98">
            <v>0</v>
          </cell>
          <cell r="BE98">
            <v>0</v>
          </cell>
          <cell r="BF98">
            <v>0</v>
          </cell>
        </row>
        <row r="99">
          <cell r="D99">
            <v>0</v>
          </cell>
          <cell r="E99" t="str">
            <v>Commitment Fees</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cell r="AX99">
            <v>0</v>
          </cell>
          <cell r="AY99">
            <v>0</v>
          </cell>
          <cell r="AZ99">
            <v>0</v>
          </cell>
          <cell r="BA99">
            <v>0</v>
          </cell>
          <cell r="BB99">
            <v>0</v>
          </cell>
          <cell r="BC99">
            <v>0</v>
          </cell>
          <cell r="BD99">
            <v>0</v>
          </cell>
          <cell r="BE99">
            <v>0</v>
          </cell>
          <cell r="BF99">
            <v>0</v>
          </cell>
        </row>
        <row r="100">
          <cell r="D100">
            <v>0</v>
          </cell>
          <cell r="E100" t="str">
            <v>Notary &amp; Lawyer</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cell r="AX100">
            <v>0</v>
          </cell>
          <cell r="AY100">
            <v>0</v>
          </cell>
          <cell r="AZ100">
            <v>0</v>
          </cell>
          <cell r="BA100">
            <v>0</v>
          </cell>
          <cell r="BB100">
            <v>0</v>
          </cell>
          <cell r="BC100">
            <v>0</v>
          </cell>
          <cell r="BD100">
            <v>0</v>
          </cell>
          <cell r="BE100">
            <v>0</v>
          </cell>
          <cell r="BF100">
            <v>0</v>
          </cell>
        </row>
        <row r="101">
          <cell r="D101">
            <v>0</v>
          </cell>
          <cell r="E101" t="str">
            <v>Loan Reg.  Conservateur</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cell r="AX101">
            <v>0</v>
          </cell>
          <cell r="AY101">
            <v>0</v>
          </cell>
          <cell r="AZ101">
            <v>0</v>
          </cell>
          <cell r="BA101">
            <v>0</v>
          </cell>
          <cell r="BB101">
            <v>0</v>
          </cell>
          <cell r="BC101">
            <v>0</v>
          </cell>
          <cell r="BD101">
            <v>0</v>
          </cell>
          <cell r="BE101">
            <v>0</v>
          </cell>
          <cell r="BF101">
            <v>0</v>
          </cell>
        </row>
        <row r="102">
          <cell r="D102">
            <v>0</v>
          </cell>
          <cell r="E102" t="str">
            <v>Cap Fee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cell r="AX102">
            <v>0</v>
          </cell>
          <cell r="AY102">
            <v>0</v>
          </cell>
          <cell r="AZ102">
            <v>0</v>
          </cell>
          <cell r="BA102">
            <v>0</v>
          </cell>
          <cell r="BB102">
            <v>0</v>
          </cell>
          <cell r="BC102">
            <v>0</v>
          </cell>
          <cell r="BD102">
            <v>0</v>
          </cell>
          <cell r="BE102">
            <v>0</v>
          </cell>
          <cell r="BF102">
            <v>0</v>
          </cell>
        </row>
        <row r="103">
          <cell r="D103">
            <v>0</v>
          </cell>
          <cell r="E103" t="str">
            <v>Mortgage Release Fees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cell r="AX103">
            <v>0</v>
          </cell>
          <cell r="AY103">
            <v>0</v>
          </cell>
          <cell r="AZ103">
            <v>0</v>
          </cell>
          <cell r="BA103">
            <v>0</v>
          </cell>
          <cell r="BB103">
            <v>0</v>
          </cell>
          <cell r="BC103">
            <v>0</v>
          </cell>
          <cell r="BD103">
            <v>0</v>
          </cell>
          <cell r="BE103">
            <v>0</v>
          </cell>
          <cell r="BF103">
            <v>0</v>
          </cell>
        </row>
        <row r="105">
          <cell r="D105">
            <v>0</v>
          </cell>
          <cell r="E105" t="str">
            <v>Current Debt Cash Flows</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cell r="AX105">
            <v>0</v>
          </cell>
          <cell r="AY105">
            <v>0</v>
          </cell>
          <cell r="AZ105">
            <v>0</v>
          </cell>
          <cell r="BA105">
            <v>0</v>
          </cell>
          <cell r="BB105">
            <v>0</v>
          </cell>
          <cell r="BC105">
            <v>0</v>
          </cell>
          <cell r="BD105">
            <v>0</v>
          </cell>
          <cell r="BE105">
            <v>0</v>
          </cell>
          <cell r="BF105">
            <v>0</v>
          </cell>
        </row>
        <row r="108">
          <cell r="E108" t="str">
            <v>Senior Debt</v>
          </cell>
          <cell r="G108" t="str">
            <v>% Financed</v>
          </cell>
          <cell r="H108" t="str">
            <v>Basis</v>
          </cell>
          <cell r="I108" t="str">
            <v>Amount</v>
          </cell>
          <cell r="J108" t="str">
            <v>Start</v>
          </cell>
          <cell r="K108" t="str">
            <v>Maturity</v>
          </cell>
          <cell r="L108" t="str">
            <v>Interest Rate</v>
          </cell>
          <cell r="M108" t="str">
            <v>Margin</v>
          </cell>
          <cell r="N108" t="str">
            <v>Min. Amort.</v>
          </cell>
          <cell r="O108" t="str">
            <v>Over-Amort. (Y/N)</v>
          </cell>
          <cell r="P108" t="str">
            <v>Release</v>
          </cell>
          <cell r="Q108" t="str">
            <v>NUF</v>
          </cell>
          <cell r="S108" t="str">
            <v>Swap Curve as of</v>
          </cell>
          <cell r="T108">
            <v>1</v>
          </cell>
          <cell r="U108">
            <v>2</v>
          </cell>
          <cell r="V108">
            <v>3</v>
          </cell>
          <cell r="W108">
            <v>4</v>
          </cell>
          <cell r="X108">
            <v>5</v>
          </cell>
          <cell r="Y108">
            <v>6</v>
          </cell>
          <cell r="Z108">
            <v>7</v>
          </cell>
          <cell r="AA108">
            <v>8</v>
          </cell>
          <cell r="AB108">
            <v>9</v>
          </cell>
          <cell r="AW108" t="str">
            <v>Basis</v>
          </cell>
          <cell r="AX108" t="str">
            <v>Amount</v>
          </cell>
          <cell r="AY108" t="str">
            <v>Start</v>
          </cell>
          <cell r="AZ108" t="str">
            <v>Maturity</v>
          </cell>
          <cell r="BA108" t="str">
            <v>Interest Rate</v>
          </cell>
          <cell r="BB108" t="str">
            <v>Margin</v>
          </cell>
          <cell r="BC108" t="str">
            <v>Min. Amort.</v>
          </cell>
          <cell r="BD108" t="str">
            <v>Over-Amort. (Y/N)</v>
          </cell>
          <cell r="BE108" t="str">
            <v>Release</v>
          </cell>
          <cell r="BF108" t="str">
            <v>NUF</v>
          </cell>
        </row>
        <row r="109">
          <cell r="G109">
            <v>0.75</v>
          </cell>
          <cell r="H109">
            <v>364445.78529033315</v>
          </cell>
          <cell r="I109">
            <v>273334.33896774985</v>
          </cell>
          <cell r="J109">
            <v>0</v>
          </cell>
          <cell r="K109">
            <v>22</v>
          </cell>
          <cell r="L109" t="str">
            <v>Fixed</v>
          </cell>
          <cell r="M109">
            <v>0</v>
          </cell>
          <cell r="N109">
            <v>0</v>
          </cell>
          <cell r="O109" t="str">
            <v>No</v>
          </cell>
          <cell r="P109">
            <v>1.1000000000000001</v>
          </cell>
          <cell r="Q109">
            <v>6.0000000000000001E-3</v>
          </cell>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cell r="AW109">
            <v>364445.78529033315</v>
          </cell>
          <cell r="AX109">
            <v>273334.33896774985</v>
          </cell>
          <cell r="AY109">
            <v>0</v>
          </cell>
          <cell r="AZ109">
            <v>22</v>
          </cell>
          <cell r="BA109" t="str">
            <v>Fixed</v>
          </cell>
          <cell r="BB109">
            <v>0</v>
          </cell>
          <cell r="BC109">
            <v>0</v>
          </cell>
          <cell r="BD109" t="str">
            <v>No</v>
          </cell>
          <cell r="BE109">
            <v>1.1000000000000001</v>
          </cell>
          <cell r="BF109">
            <v>6.0000000000000001E-3</v>
          </cell>
        </row>
        <row r="111">
          <cell r="G111" t="str">
            <v>Commitment Fee</v>
          </cell>
          <cell r="H111" t="str">
            <v>Notary Fees</v>
          </cell>
          <cell r="I111" t="str">
            <v>Lawyer Fees</v>
          </cell>
          <cell r="J111" t="str">
            <v>Loan Reg. (TPF)</v>
          </cell>
          <cell r="K111" t="str">
            <v>Conservateur</v>
          </cell>
          <cell r="L111" t="str">
            <v>Cap (Y/N)</v>
          </cell>
          <cell r="M111" t="str">
            <v>Cap Fee</v>
          </cell>
          <cell r="N111" t="str">
            <v>Cap Amount</v>
          </cell>
          <cell r="O111" t="str">
            <v>Mortgage Type</v>
          </cell>
          <cell r="P111" t="str">
            <v>Mortage Release Fee</v>
          </cell>
          <cell r="AW111" t="str">
            <v>Notary Fees</v>
          </cell>
          <cell r="AX111" t="str">
            <v>Lawyer Fees</v>
          </cell>
          <cell r="AY111" t="str">
            <v>Loan Reg.</v>
          </cell>
          <cell r="AZ111" t="str">
            <v>Conservateur</v>
          </cell>
          <cell r="BA111" t="str">
            <v>Cap (Y/N)</v>
          </cell>
          <cell r="BB111" t="str">
            <v>Cap Fee</v>
          </cell>
          <cell r="BC111" t="str">
            <v>Cap Amount</v>
          </cell>
          <cell r="BD111" t="str">
            <v>Mortage Release Fee</v>
          </cell>
        </row>
        <row r="112">
          <cell r="G112">
            <v>9.9987437009239483E-3</v>
          </cell>
          <cell r="H112">
            <v>0</v>
          </cell>
          <cell r="I112">
            <v>0</v>
          </cell>
          <cell r="J112">
            <v>0</v>
          </cell>
          <cell r="K112">
            <v>0</v>
          </cell>
          <cell r="L112" t="str">
            <v>No</v>
          </cell>
          <cell r="M112">
            <v>0</v>
          </cell>
          <cell r="N112">
            <v>0</v>
          </cell>
          <cell r="O112" t="str">
            <v>PPD</v>
          </cell>
          <cell r="P112">
            <v>0</v>
          </cell>
          <cell r="AW112">
            <v>0</v>
          </cell>
          <cell r="AX112">
            <v>0</v>
          </cell>
          <cell r="AY112">
            <v>0</v>
          </cell>
          <cell r="AZ112">
            <v>0</v>
          </cell>
          <cell r="BA112" t="str">
            <v>No</v>
          </cell>
          <cell r="BB112">
            <v>0</v>
          </cell>
          <cell r="BC112">
            <v>0</v>
          </cell>
          <cell r="BD112">
            <v>0</v>
          </cell>
        </row>
        <row r="114">
          <cell r="E114" t="str">
            <v>Fixed</v>
          </cell>
          <cell r="H114">
            <v>4.0549999999999996E-2</v>
          </cell>
        </row>
        <row r="115">
          <cell r="E115" t="str">
            <v>IR Curve</v>
          </cell>
          <cell r="F115" t="str">
            <v>as of</v>
          </cell>
          <cell r="G115">
            <v>38982</v>
          </cell>
          <cell r="H115">
            <v>3.4899999999999952E-2</v>
          </cell>
          <cell r="I115">
            <v>3.6700000000000003E-2</v>
          </cell>
          <cell r="J115">
            <v>3.7650000000000003E-2</v>
          </cell>
          <cell r="K115">
            <v>3.7650000000000003E-2</v>
          </cell>
          <cell r="L115">
            <v>3.7250000000000089E-2</v>
          </cell>
          <cell r="M115">
            <v>3.6950000000000073E-2</v>
          </cell>
          <cell r="N115">
            <v>3.6600000000000001E-2</v>
          </cell>
          <cell r="O115">
            <v>3.64500000000001E-2</v>
          </cell>
          <cell r="P115">
            <v>3.6350000000000049E-2</v>
          </cell>
          <cell r="Q115">
            <v>3.650000000000006E-2</v>
          </cell>
          <cell r="R115">
            <v>3.650000000000006E-2</v>
          </cell>
          <cell r="S115">
            <v>3.6650000000000064E-2</v>
          </cell>
          <cell r="T115">
            <v>3.6800000000000069E-2</v>
          </cell>
          <cell r="U115">
            <v>3.6950000000000073E-2</v>
          </cell>
          <cell r="V115">
            <v>3.7100000000000077E-2</v>
          </cell>
          <cell r="W115">
            <v>3.7250000000000082E-2</v>
          </cell>
          <cell r="X115">
            <v>3.7400000000000086E-2</v>
          </cell>
          <cell r="Y115">
            <v>3.755000000000009E-2</v>
          </cell>
          <cell r="Z115">
            <v>3.7700000000000095E-2</v>
          </cell>
          <cell r="AA115">
            <v>3.7850000000000099E-2</v>
          </cell>
          <cell r="AB115">
            <v>3.8000000000000103E-2</v>
          </cell>
          <cell r="AC115">
            <v>3.8150000000000107E-2</v>
          </cell>
          <cell r="AD115">
            <v>3.8300000000000112E-2</v>
          </cell>
          <cell r="AE115">
            <v>3.8450000000000116E-2</v>
          </cell>
          <cell r="AF115">
            <v>3.860000000000012E-2</v>
          </cell>
          <cell r="AG115">
            <v>3.8750000000000125E-2</v>
          </cell>
          <cell r="AH115">
            <v>3.8900000000000129E-2</v>
          </cell>
          <cell r="AI115">
            <v>3.9050000000000133E-2</v>
          </cell>
          <cell r="AJ115">
            <v>3.9200000000000138E-2</v>
          </cell>
          <cell r="AK115">
            <v>3.9350000000000142E-2</v>
          </cell>
          <cell r="AL115">
            <v>3.9500000000000146E-2</v>
          </cell>
          <cell r="AM115">
            <v>3.965000000000015E-2</v>
          </cell>
          <cell r="AN115">
            <v>3.9800000000000155E-2</v>
          </cell>
          <cell r="AO115">
            <v>3.9950000000000159E-2</v>
          </cell>
          <cell r="AP115">
            <v>4.0100000000000163E-2</v>
          </cell>
          <cell r="AQ115">
            <v>4.0250000000000168E-2</v>
          </cell>
          <cell r="AR115">
            <v>4.0400000000000172E-2</v>
          </cell>
          <cell r="AS115">
            <v>4.0550000000000176E-2</v>
          </cell>
          <cell r="AT115">
            <v>4.070000000000018E-2</v>
          </cell>
          <cell r="AU115">
            <v>4.0850000000000185E-2</v>
          </cell>
        </row>
        <row r="116">
          <cell r="E116" t="str">
            <v>Annual Interest Rate</v>
          </cell>
          <cell r="H116">
            <v>4.0549999999999996E-2</v>
          </cell>
          <cell r="I116">
            <v>4.0549999999999996E-2</v>
          </cell>
          <cell r="J116">
            <v>4.0549999999999996E-2</v>
          </cell>
          <cell r="K116">
            <v>4.0549999999999996E-2</v>
          </cell>
          <cell r="L116">
            <v>4.0549999999999996E-2</v>
          </cell>
          <cell r="M116">
            <v>4.0549999999999996E-2</v>
          </cell>
          <cell r="N116">
            <v>4.0549999999999996E-2</v>
          </cell>
          <cell r="O116">
            <v>4.0549999999999996E-2</v>
          </cell>
          <cell r="P116">
            <v>4.0549999999999996E-2</v>
          </cell>
          <cell r="Q116">
            <v>4.0549999999999996E-2</v>
          </cell>
          <cell r="R116">
            <v>4.0549999999999996E-2</v>
          </cell>
          <cell r="S116">
            <v>4.0549999999999996E-2</v>
          </cell>
          <cell r="T116">
            <v>4.0549999999999996E-2</v>
          </cell>
          <cell r="U116">
            <v>4.0549999999999996E-2</v>
          </cell>
          <cell r="V116">
            <v>4.0549999999999996E-2</v>
          </cell>
          <cell r="W116">
            <v>4.0549999999999996E-2</v>
          </cell>
          <cell r="X116">
            <v>4.0549999999999996E-2</v>
          </cell>
          <cell r="Y116">
            <v>4.0549999999999996E-2</v>
          </cell>
          <cell r="Z116">
            <v>4.0549999999999996E-2</v>
          </cell>
          <cell r="AA116">
            <v>4.0549999999999996E-2</v>
          </cell>
          <cell r="AB116">
            <v>4.0549999999999996E-2</v>
          </cell>
          <cell r="AC116">
            <v>4.0549999999999996E-2</v>
          </cell>
          <cell r="AD116">
            <v>4.0549999999999996E-2</v>
          </cell>
          <cell r="AE116">
            <v>4.0549999999999996E-2</v>
          </cell>
          <cell r="AF116">
            <v>4.0549999999999996E-2</v>
          </cell>
          <cell r="AG116">
            <v>4.0549999999999996E-2</v>
          </cell>
          <cell r="AH116">
            <v>4.0549999999999996E-2</v>
          </cell>
          <cell r="AI116">
            <v>4.0549999999999996E-2</v>
          </cell>
          <cell r="AJ116">
            <v>4.0549999999999996E-2</v>
          </cell>
          <cell r="AK116">
            <v>4.0549999999999996E-2</v>
          </cell>
          <cell r="AL116">
            <v>4.0549999999999996E-2</v>
          </cell>
          <cell r="AM116">
            <v>4.0549999999999996E-2</v>
          </cell>
          <cell r="AN116">
            <v>4.0549999999999996E-2</v>
          </cell>
          <cell r="AO116">
            <v>4.0549999999999996E-2</v>
          </cell>
          <cell r="AP116">
            <v>4.0549999999999996E-2</v>
          </cell>
          <cell r="AQ116">
            <v>4.0549999999999996E-2</v>
          </cell>
          <cell r="AR116">
            <v>4.0549999999999996E-2</v>
          </cell>
          <cell r="AS116">
            <v>4.0549999999999996E-2</v>
          </cell>
          <cell r="AT116">
            <v>4.0549999999999996E-2</v>
          </cell>
          <cell r="AU116">
            <v>4.0549999999999996E-2</v>
          </cell>
          <cell r="AW116">
            <v>4.0549999999999996E-2</v>
          </cell>
        </row>
        <row r="117">
          <cell r="E117" t="str">
            <v>Min. Annual Amortization</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9">
          <cell r="E119" t="str">
            <v>Principal BOP</v>
          </cell>
          <cell r="G119">
            <v>0</v>
          </cell>
          <cell r="H119">
            <v>273334.33896774985</v>
          </cell>
          <cell r="I119">
            <v>273334.33896774985</v>
          </cell>
          <cell r="J119">
            <v>273334.33896774985</v>
          </cell>
          <cell r="K119">
            <v>273334.33896774985</v>
          </cell>
          <cell r="L119">
            <v>273334.33896774985</v>
          </cell>
          <cell r="M119">
            <v>273334.33896774985</v>
          </cell>
          <cell r="N119">
            <v>273334.33896774985</v>
          </cell>
          <cell r="O119">
            <v>273334.33896774985</v>
          </cell>
          <cell r="P119">
            <v>273334.33896774985</v>
          </cell>
          <cell r="Q119">
            <v>273334.33896774985</v>
          </cell>
          <cell r="R119">
            <v>273334.33896774985</v>
          </cell>
          <cell r="S119">
            <v>273334.33896774985</v>
          </cell>
          <cell r="T119">
            <v>273334.33896774985</v>
          </cell>
          <cell r="U119">
            <v>273334.33896774985</v>
          </cell>
          <cell r="V119">
            <v>273334.33896774985</v>
          </cell>
          <cell r="W119">
            <v>273334.33896774985</v>
          </cell>
          <cell r="X119">
            <v>273334.33896774985</v>
          </cell>
          <cell r="Y119">
            <v>273334.33896774985</v>
          </cell>
          <cell r="Z119">
            <v>273334.33896774985</v>
          </cell>
          <cell r="AA119">
            <v>273334.33896774985</v>
          </cell>
          <cell r="AB119">
            <v>273334.33896774985</v>
          </cell>
          <cell r="AC119">
            <v>273334.33896774985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273334.33896774985</v>
          </cell>
          <cell r="AX119">
            <v>273334.33896774985</v>
          </cell>
          <cell r="AY119">
            <v>273334.33896774985</v>
          </cell>
          <cell r="AZ119">
            <v>273334.33896774985</v>
          </cell>
          <cell r="BA119">
            <v>273334.33896774985</v>
          </cell>
          <cell r="BB119">
            <v>273334.33896774985</v>
          </cell>
          <cell r="BC119">
            <v>0</v>
          </cell>
          <cell r="BD119">
            <v>0</v>
          </cell>
          <cell r="BE119">
            <v>0</v>
          </cell>
          <cell r="BF119">
            <v>0</v>
          </cell>
        </row>
        <row r="120">
          <cell r="D120">
            <v>273334.33896774985</v>
          </cell>
          <cell r="E120" t="str">
            <v>Drawdown</v>
          </cell>
          <cell r="G120">
            <v>273334.33896774985</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cell r="AX120">
            <v>0</v>
          </cell>
          <cell r="AY120">
            <v>0</v>
          </cell>
          <cell r="AZ120">
            <v>0</v>
          </cell>
          <cell r="BA120">
            <v>0</v>
          </cell>
          <cell r="BB120">
            <v>0</v>
          </cell>
          <cell r="BC120">
            <v>0</v>
          </cell>
          <cell r="BD120">
            <v>0</v>
          </cell>
          <cell r="BE120">
            <v>0</v>
          </cell>
          <cell r="BF120">
            <v>0</v>
          </cell>
        </row>
        <row r="121">
          <cell r="D121">
            <v>-273334.33896774985</v>
          </cell>
          <cell r="E121" t="str">
            <v>Reimbursement</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-273334.33896774985</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cell r="AX121">
            <v>0</v>
          </cell>
          <cell r="AY121">
            <v>0</v>
          </cell>
          <cell r="AZ121">
            <v>0</v>
          </cell>
          <cell r="BA121">
            <v>0</v>
          </cell>
          <cell r="BB121">
            <v>-273334.33896774985</v>
          </cell>
          <cell r="BC121">
            <v>0</v>
          </cell>
          <cell r="BD121">
            <v>0</v>
          </cell>
          <cell r="BE121">
            <v>0</v>
          </cell>
          <cell r="BF121">
            <v>0</v>
          </cell>
        </row>
        <row r="122">
          <cell r="D122">
            <v>0</v>
          </cell>
          <cell r="E122" t="str">
            <v>Amortization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cell r="AX122">
            <v>0</v>
          </cell>
          <cell r="AY122">
            <v>0</v>
          </cell>
          <cell r="AZ122">
            <v>0</v>
          </cell>
          <cell r="BA122">
            <v>0</v>
          </cell>
          <cell r="BB122">
            <v>0</v>
          </cell>
          <cell r="BC122">
            <v>0</v>
          </cell>
          <cell r="BD122">
            <v>0</v>
          </cell>
          <cell r="BE122">
            <v>0</v>
          </cell>
          <cell r="BF122">
            <v>0</v>
          </cell>
        </row>
        <row r="123">
          <cell r="E123" t="str">
            <v>Principal EOP</v>
          </cell>
          <cell r="G123">
            <v>273334.33896774985</v>
          </cell>
          <cell r="H123">
            <v>273334.33896774985</v>
          </cell>
          <cell r="I123">
            <v>273334.33896774985</v>
          </cell>
          <cell r="J123">
            <v>273334.33896774985</v>
          </cell>
          <cell r="K123">
            <v>273334.33896774985</v>
          </cell>
          <cell r="L123">
            <v>273334.33896774985</v>
          </cell>
          <cell r="M123">
            <v>273334.33896774985</v>
          </cell>
          <cell r="N123">
            <v>273334.33896774985</v>
          </cell>
          <cell r="O123">
            <v>273334.33896774985</v>
          </cell>
          <cell r="P123">
            <v>273334.33896774985</v>
          </cell>
          <cell r="Q123">
            <v>273334.33896774985</v>
          </cell>
          <cell r="R123">
            <v>273334.33896774985</v>
          </cell>
          <cell r="S123">
            <v>273334.33896774985</v>
          </cell>
          <cell r="T123">
            <v>273334.33896774985</v>
          </cell>
          <cell r="U123">
            <v>273334.33896774985</v>
          </cell>
          <cell r="V123">
            <v>273334.33896774985</v>
          </cell>
          <cell r="W123">
            <v>273334.33896774985</v>
          </cell>
          <cell r="X123">
            <v>273334.33896774985</v>
          </cell>
          <cell r="Y123">
            <v>273334.33896774985</v>
          </cell>
          <cell r="Z123">
            <v>273334.33896774985</v>
          </cell>
          <cell r="AA123">
            <v>273334.33896774985</v>
          </cell>
          <cell r="AB123">
            <v>273334.33896774985</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273334.33896774985</v>
          </cell>
          <cell r="AX123">
            <v>273334.33896774985</v>
          </cell>
          <cell r="AY123">
            <v>273334.33896774985</v>
          </cell>
          <cell r="AZ123">
            <v>273334.33896774985</v>
          </cell>
          <cell r="BA123">
            <v>273334.33896774985</v>
          </cell>
          <cell r="BB123">
            <v>0</v>
          </cell>
          <cell r="BC123">
            <v>0</v>
          </cell>
          <cell r="BD123">
            <v>0</v>
          </cell>
          <cell r="BE123">
            <v>0</v>
          </cell>
          <cell r="BF123">
            <v>0</v>
          </cell>
        </row>
        <row r="125">
          <cell r="E125" t="str">
            <v>Undrawn Principal</v>
          </cell>
          <cell r="G125">
            <v>273334.33896774985</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D126">
            <v>-51113.521386969238</v>
          </cell>
          <cell r="E126" t="str">
            <v>Paid Interests</v>
          </cell>
          <cell r="G126">
            <v>0</v>
          </cell>
          <cell r="H126">
            <v>-2323.3418812258737</v>
          </cell>
          <cell r="I126">
            <v>-2323.3418812258737</v>
          </cell>
          <cell r="J126">
            <v>-2323.3418812258737</v>
          </cell>
          <cell r="K126">
            <v>-2323.3418812258737</v>
          </cell>
          <cell r="L126">
            <v>-2323.3418812258737</v>
          </cell>
          <cell r="M126">
            <v>-2323.3418812258737</v>
          </cell>
          <cell r="N126">
            <v>-2323.3418812258737</v>
          </cell>
          <cell r="O126">
            <v>-2323.3418812258737</v>
          </cell>
          <cell r="P126">
            <v>-2323.3418812258737</v>
          </cell>
          <cell r="Q126">
            <v>-2323.3418812258737</v>
          </cell>
          <cell r="R126">
            <v>-2323.3418812258737</v>
          </cell>
          <cell r="S126">
            <v>-2323.3418812258737</v>
          </cell>
          <cell r="T126">
            <v>-2323.3418812258737</v>
          </cell>
          <cell r="U126">
            <v>-2323.3418812258737</v>
          </cell>
          <cell r="V126">
            <v>-2323.3418812258737</v>
          </cell>
          <cell r="W126">
            <v>-2323.3418812258737</v>
          </cell>
          <cell r="X126">
            <v>-2323.3418812258737</v>
          </cell>
          <cell r="Y126">
            <v>-2323.3418812258737</v>
          </cell>
          <cell r="Z126">
            <v>-2323.3418812258737</v>
          </cell>
          <cell r="AA126">
            <v>-2323.3418812258737</v>
          </cell>
          <cell r="AB126">
            <v>-2323.3418812258737</v>
          </cell>
          <cell r="AC126">
            <v>-2323.3418812258737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W126">
            <v>-9293.367524903495</v>
          </cell>
          <cell r="AX126">
            <v>-9293.367524903495</v>
          </cell>
          <cell r="AY126">
            <v>-9293.367524903495</v>
          </cell>
          <cell r="AZ126">
            <v>-9293.367524903495</v>
          </cell>
          <cell r="BA126">
            <v>-9293.367524903495</v>
          </cell>
          <cell r="BB126">
            <v>-4646.6837624517475</v>
          </cell>
          <cell r="BC126">
            <v>0</v>
          </cell>
          <cell r="BD126">
            <v>0</v>
          </cell>
          <cell r="BE126">
            <v>0</v>
          </cell>
          <cell r="BF126">
            <v>0</v>
          </cell>
        </row>
        <row r="127">
          <cell r="D127">
            <v>0</v>
          </cell>
          <cell r="E127" t="str">
            <v>NUF</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W127">
            <v>0</v>
          </cell>
          <cell r="AX127">
            <v>0</v>
          </cell>
          <cell r="AY127">
            <v>0</v>
          </cell>
          <cell r="AZ127">
            <v>0</v>
          </cell>
          <cell r="BA127">
            <v>0</v>
          </cell>
          <cell r="BB127">
            <v>0</v>
          </cell>
          <cell r="BC127">
            <v>0</v>
          </cell>
          <cell r="BD127">
            <v>0</v>
          </cell>
          <cell r="BE127">
            <v>0</v>
          </cell>
          <cell r="BF127">
            <v>0</v>
          </cell>
        </row>
        <row r="128">
          <cell r="D128">
            <v>-2733.3433896774986</v>
          </cell>
          <cell r="E128" t="str">
            <v>Commitment Fees</v>
          </cell>
          <cell r="G128">
            <v>-2733.3433896774986</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W128">
            <v>0</v>
          </cell>
          <cell r="AX128">
            <v>0</v>
          </cell>
          <cell r="AY128">
            <v>0</v>
          </cell>
          <cell r="AZ128">
            <v>0</v>
          </cell>
          <cell r="BA128">
            <v>0</v>
          </cell>
          <cell r="BB128">
            <v>0</v>
          </cell>
          <cell r="BC128">
            <v>0</v>
          </cell>
          <cell r="BD128">
            <v>0</v>
          </cell>
          <cell r="BE128">
            <v>0</v>
          </cell>
          <cell r="BF128">
            <v>0</v>
          </cell>
        </row>
        <row r="129">
          <cell r="D129">
            <v>0</v>
          </cell>
          <cell r="E129" t="str">
            <v>Notary &amp; Lawyer</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W129">
            <v>0</v>
          </cell>
          <cell r="AX129">
            <v>0</v>
          </cell>
          <cell r="AY129">
            <v>0</v>
          </cell>
          <cell r="AZ129">
            <v>0</v>
          </cell>
          <cell r="BA129">
            <v>0</v>
          </cell>
          <cell r="BB129">
            <v>0</v>
          </cell>
          <cell r="BC129">
            <v>0</v>
          </cell>
          <cell r="BD129">
            <v>0</v>
          </cell>
          <cell r="BE129">
            <v>0</v>
          </cell>
          <cell r="BF129">
            <v>0</v>
          </cell>
        </row>
        <row r="130">
          <cell r="D130">
            <v>0</v>
          </cell>
          <cell r="E130" t="str">
            <v>Loan Reg.  Conservateur</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W130">
            <v>0</v>
          </cell>
          <cell r="AX130">
            <v>0</v>
          </cell>
          <cell r="AY130">
            <v>0</v>
          </cell>
          <cell r="AZ130">
            <v>0</v>
          </cell>
          <cell r="BA130">
            <v>0</v>
          </cell>
          <cell r="BB130">
            <v>0</v>
          </cell>
          <cell r="BC130">
            <v>0</v>
          </cell>
          <cell r="BD130">
            <v>0</v>
          </cell>
          <cell r="BE130">
            <v>0</v>
          </cell>
          <cell r="BF130">
            <v>0</v>
          </cell>
        </row>
        <row r="131">
          <cell r="D131">
            <v>0</v>
          </cell>
          <cell r="E131" t="str">
            <v>Cap Fee</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W131">
            <v>0</v>
          </cell>
          <cell r="AX131">
            <v>0</v>
          </cell>
          <cell r="AY131">
            <v>0</v>
          </cell>
          <cell r="AZ131">
            <v>0</v>
          </cell>
          <cell r="BA131">
            <v>0</v>
          </cell>
          <cell r="BB131">
            <v>0</v>
          </cell>
          <cell r="BC131">
            <v>0</v>
          </cell>
          <cell r="BD131">
            <v>0</v>
          </cell>
          <cell r="BE131">
            <v>0</v>
          </cell>
          <cell r="BF131">
            <v>0</v>
          </cell>
        </row>
        <row r="132">
          <cell r="D132">
            <v>0</v>
          </cell>
          <cell r="E132" t="str">
            <v>Mortgage Release Fees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W132">
            <v>0</v>
          </cell>
          <cell r="AX132">
            <v>0</v>
          </cell>
          <cell r="AY132">
            <v>0</v>
          </cell>
          <cell r="AZ132">
            <v>0</v>
          </cell>
          <cell r="BA132">
            <v>0</v>
          </cell>
          <cell r="BB132">
            <v>0</v>
          </cell>
          <cell r="BC132">
            <v>0</v>
          </cell>
          <cell r="BD132">
            <v>0</v>
          </cell>
          <cell r="BE132">
            <v>0</v>
          </cell>
          <cell r="BF132">
            <v>0</v>
          </cell>
        </row>
        <row r="134">
          <cell r="D134">
            <v>-53846.864776646777</v>
          </cell>
          <cell r="E134" t="str">
            <v>Senior Debt Cash Flows</v>
          </cell>
          <cell r="G134">
            <v>270600.99557807232</v>
          </cell>
          <cell r="H134">
            <v>-2323.3418812258737</v>
          </cell>
          <cell r="I134">
            <v>-2323.3418812258737</v>
          </cell>
          <cell r="J134">
            <v>-2323.3418812258737</v>
          </cell>
          <cell r="K134">
            <v>-2323.3418812258737</v>
          </cell>
          <cell r="L134">
            <v>-2323.3418812258737</v>
          </cell>
          <cell r="M134">
            <v>-2323.3418812258737</v>
          </cell>
          <cell r="N134">
            <v>-2323.3418812258737</v>
          </cell>
          <cell r="O134">
            <v>-2323.3418812258737</v>
          </cell>
          <cell r="P134">
            <v>-2323.3418812258737</v>
          </cell>
          <cell r="Q134">
            <v>-2323.3418812258737</v>
          </cell>
          <cell r="R134">
            <v>-2323.3418812258737</v>
          </cell>
          <cell r="S134">
            <v>-2323.3418812258737</v>
          </cell>
          <cell r="T134">
            <v>-2323.3418812258737</v>
          </cell>
          <cell r="U134">
            <v>-2323.3418812258737</v>
          </cell>
          <cell r="V134">
            <v>-2323.3418812258737</v>
          </cell>
          <cell r="W134">
            <v>-2323.3418812258737</v>
          </cell>
          <cell r="X134">
            <v>-2323.3418812258737</v>
          </cell>
          <cell r="Y134">
            <v>-2323.3418812258737</v>
          </cell>
          <cell r="Z134">
            <v>-2323.3418812258737</v>
          </cell>
          <cell r="AA134">
            <v>-2323.3418812258737</v>
          </cell>
          <cell r="AB134">
            <v>-2323.3418812258737</v>
          </cell>
          <cell r="AC134">
            <v>-275657.68084897572</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W134">
            <v>-9293.367524903495</v>
          </cell>
          <cell r="AX134">
            <v>-9293.367524903495</v>
          </cell>
          <cell r="AY134">
            <v>-9293.367524903495</v>
          </cell>
          <cell r="AZ134">
            <v>-9293.367524903495</v>
          </cell>
          <cell r="BA134">
            <v>-9293.367524903495</v>
          </cell>
          <cell r="BB134">
            <v>-277981.0227302016</v>
          </cell>
          <cell r="BC134">
            <v>0</v>
          </cell>
          <cell r="BD134">
            <v>0</v>
          </cell>
          <cell r="BE134">
            <v>0</v>
          </cell>
          <cell r="BF134">
            <v>0</v>
          </cell>
        </row>
        <row r="137">
          <cell r="E137" t="str">
            <v>Junior Debt</v>
          </cell>
          <cell r="G137" t="str">
            <v>% Financed</v>
          </cell>
          <cell r="H137" t="str">
            <v>Basis</v>
          </cell>
          <cell r="I137" t="str">
            <v>Amount</v>
          </cell>
          <cell r="J137" t="str">
            <v>Start</v>
          </cell>
          <cell r="K137" t="str">
            <v>Maturity</v>
          </cell>
          <cell r="L137" t="str">
            <v>Interest Rate</v>
          </cell>
          <cell r="M137" t="str">
            <v>Margin</v>
          </cell>
          <cell r="N137" t="str">
            <v>Min. Amort.</v>
          </cell>
          <cell r="O137" t="str">
            <v>Over-Amort. (Y/N)</v>
          </cell>
          <cell r="P137" t="str">
            <v>Release</v>
          </cell>
          <cell r="Q137" t="str">
            <v>NUF</v>
          </cell>
          <cell r="S137" t="str">
            <v>Pas d'Over-amortization senior si over-amortization senior</v>
          </cell>
          <cell r="AW137" t="str">
            <v>Basis</v>
          </cell>
          <cell r="AX137" t="str">
            <v>Amount</v>
          </cell>
          <cell r="AY137" t="str">
            <v>Start</v>
          </cell>
          <cell r="AZ137" t="str">
            <v>Maturity</v>
          </cell>
          <cell r="BA137" t="str">
            <v>Interest Rate</v>
          </cell>
          <cell r="BB137" t="str">
            <v>Margin</v>
          </cell>
          <cell r="BC137" t="str">
            <v>Min. Amort.</v>
          </cell>
          <cell r="BD137" t="str">
            <v>Over-Amort. (Y/N)</v>
          </cell>
          <cell r="BE137" t="str">
            <v>Release</v>
          </cell>
          <cell r="BF137" t="str">
            <v>NUF</v>
          </cell>
        </row>
        <row r="138">
          <cell r="G138">
            <v>0</v>
          </cell>
          <cell r="H138">
            <v>405281.32286517863</v>
          </cell>
          <cell r="I138">
            <v>0</v>
          </cell>
          <cell r="J138">
            <v>0</v>
          </cell>
          <cell r="K138">
            <v>22</v>
          </cell>
          <cell r="L138" t="str">
            <v>Fixed</v>
          </cell>
          <cell r="M138">
            <v>1.0999999999999999E-2</v>
          </cell>
          <cell r="N138">
            <v>0</v>
          </cell>
          <cell r="O138" t="str">
            <v>No</v>
          </cell>
          <cell r="P138" t="b">
            <v>0</v>
          </cell>
          <cell r="Q138">
            <v>5.0000000000000001E-3</v>
          </cell>
          <cell r="AW138">
            <v>405281.32286517863</v>
          </cell>
          <cell r="AX138">
            <v>0</v>
          </cell>
          <cell r="AY138">
            <v>0</v>
          </cell>
          <cell r="AZ138">
            <v>22</v>
          </cell>
          <cell r="BA138" t="str">
            <v>Fixed</v>
          </cell>
          <cell r="BB138">
            <v>1.0999999999999999E-2</v>
          </cell>
          <cell r="BC138">
            <v>0</v>
          </cell>
          <cell r="BD138" t="str">
            <v>No</v>
          </cell>
          <cell r="BE138" t="b">
            <v>0</v>
          </cell>
          <cell r="BF138">
            <v>5.0000000000000001E-3</v>
          </cell>
        </row>
        <row r="140">
          <cell r="G140" t="str">
            <v>Commitment Fee</v>
          </cell>
          <cell r="H140" t="str">
            <v>Notary Fees</v>
          </cell>
          <cell r="I140" t="str">
            <v>Lawyer Fees</v>
          </cell>
          <cell r="J140" t="str">
            <v>Loan Reg. (TPF)</v>
          </cell>
          <cell r="K140" t="str">
            <v>Conservateur</v>
          </cell>
          <cell r="L140" t="str">
            <v>Cap (Y/N)</v>
          </cell>
          <cell r="M140" t="str">
            <v>Cap Fee</v>
          </cell>
          <cell r="N140" t="str">
            <v>Cap Amount</v>
          </cell>
          <cell r="O140" t="str">
            <v>Mortgage Type</v>
          </cell>
          <cell r="P140" t="str">
            <v>Mortage Release Fee</v>
          </cell>
          <cell r="AW140" t="str">
            <v>Notary Fees</v>
          </cell>
          <cell r="AX140" t="str">
            <v>Lawyer Fees</v>
          </cell>
          <cell r="AY140" t="str">
            <v>Loan Reg.</v>
          </cell>
          <cell r="AZ140" t="str">
            <v>Conservateur</v>
          </cell>
          <cell r="BA140" t="str">
            <v>Cap (Y/N)</v>
          </cell>
          <cell r="BB140" t="str">
            <v>Cap Fee</v>
          </cell>
          <cell r="BC140" t="str">
            <v>Cap Amount</v>
          </cell>
          <cell r="BD140" t="str">
            <v>Mortage Release Fee</v>
          </cell>
        </row>
        <row r="141">
          <cell r="G141"/>
          <cell r="H141">
            <v>0</v>
          </cell>
          <cell r="I141">
            <v>0</v>
          </cell>
          <cell r="J141">
            <v>0</v>
          </cell>
          <cell r="K141">
            <v>0</v>
          </cell>
          <cell r="L141" t="str">
            <v>No</v>
          </cell>
          <cell r="M141">
            <v>0</v>
          </cell>
          <cell r="N141">
            <v>0</v>
          </cell>
          <cell r="O141" t="str">
            <v>Hyp.</v>
          </cell>
          <cell r="P141">
            <v>3.7499999999999999E-3</v>
          </cell>
          <cell r="AW141">
            <v>0</v>
          </cell>
          <cell r="AX141">
            <v>0</v>
          </cell>
          <cell r="AY141">
            <v>0</v>
          </cell>
          <cell r="AZ141">
            <v>0</v>
          </cell>
          <cell r="BA141" t="str">
            <v>No</v>
          </cell>
          <cell r="BB141">
            <v>0</v>
          </cell>
          <cell r="BC141">
            <v>0</v>
          </cell>
          <cell r="BD141">
            <v>3.7499999999999999E-3</v>
          </cell>
        </row>
        <row r="143">
          <cell r="E143" t="str">
            <v>Fixed</v>
          </cell>
          <cell r="H143">
            <v>4.0549999999999996E-2</v>
          </cell>
        </row>
        <row r="144">
          <cell r="E144" t="str">
            <v>IR Curve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E145" t="str">
            <v>Annual Interest Rate</v>
          </cell>
          <cell r="H145">
            <v>5.1549999999999999E-2</v>
          </cell>
          <cell r="I145">
            <v>5.1549999999999999E-2</v>
          </cell>
          <cell r="J145">
            <v>5.1549999999999999E-2</v>
          </cell>
          <cell r="K145">
            <v>5.1549999999999999E-2</v>
          </cell>
          <cell r="L145">
            <v>5.1549999999999999E-2</v>
          </cell>
          <cell r="M145">
            <v>5.1549999999999999E-2</v>
          </cell>
          <cell r="N145">
            <v>5.1549999999999999E-2</v>
          </cell>
          <cell r="O145">
            <v>5.1549999999999999E-2</v>
          </cell>
          <cell r="P145">
            <v>5.1549999999999999E-2</v>
          </cell>
          <cell r="Q145">
            <v>5.1549999999999999E-2</v>
          </cell>
          <cell r="R145">
            <v>5.1549999999999999E-2</v>
          </cell>
          <cell r="S145">
            <v>5.1549999999999999E-2</v>
          </cell>
          <cell r="T145">
            <v>5.1549999999999999E-2</v>
          </cell>
          <cell r="U145">
            <v>5.1549999999999999E-2</v>
          </cell>
          <cell r="V145">
            <v>5.1549999999999999E-2</v>
          </cell>
          <cell r="W145">
            <v>5.1549999999999999E-2</v>
          </cell>
          <cell r="X145">
            <v>5.1549999999999999E-2</v>
          </cell>
          <cell r="Y145">
            <v>5.1549999999999999E-2</v>
          </cell>
          <cell r="Z145">
            <v>5.1549999999999999E-2</v>
          </cell>
          <cell r="AA145">
            <v>5.1549999999999999E-2</v>
          </cell>
          <cell r="AB145">
            <v>5.1549999999999999E-2</v>
          </cell>
          <cell r="AC145">
            <v>5.1549999999999999E-2</v>
          </cell>
          <cell r="AD145">
            <v>5.1549999999999999E-2</v>
          </cell>
          <cell r="AE145">
            <v>5.1549999999999999E-2</v>
          </cell>
          <cell r="AF145">
            <v>5.1549999999999999E-2</v>
          </cell>
          <cell r="AG145">
            <v>5.1549999999999999E-2</v>
          </cell>
          <cell r="AH145">
            <v>5.1549999999999999E-2</v>
          </cell>
          <cell r="AI145">
            <v>5.1549999999999999E-2</v>
          </cell>
          <cell r="AJ145">
            <v>5.1549999999999999E-2</v>
          </cell>
          <cell r="AK145">
            <v>5.1549999999999999E-2</v>
          </cell>
          <cell r="AL145">
            <v>5.1549999999999999E-2</v>
          </cell>
          <cell r="AM145">
            <v>5.1549999999999999E-2</v>
          </cell>
          <cell r="AN145">
            <v>5.1549999999999999E-2</v>
          </cell>
          <cell r="AO145">
            <v>5.1549999999999999E-2</v>
          </cell>
          <cell r="AP145">
            <v>5.1549999999999999E-2</v>
          </cell>
          <cell r="AQ145">
            <v>5.1549999999999999E-2</v>
          </cell>
          <cell r="AR145">
            <v>5.1549999999999999E-2</v>
          </cell>
          <cell r="AS145">
            <v>5.1549999999999999E-2</v>
          </cell>
          <cell r="AT145">
            <v>5.1549999999999999E-2</v>
          </cell>
          <cell r="AU145">
            <v>5.1549999999999999E-2</v>
          </cell>
          <cell r="AW145">
            <v>5.1549999999999999E-2</v>
          </cell>
        </row>
        <row r="146">
          <cell r="E146" t="str">
            <v>Min. Annual Amortization</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W146">
            <v>0</v>
          </cell>
        </row>
        <row r="148">
          <cell r="E148" t="str">
            <v>Principal BOP</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W148">
            <v>0</v>
          </cell>
          <cell r="AX148">
            <v>0</v>
          </cell>
          <cell r="AY148">
            <v>0</v>
          </cell>
          <cell r="AZ148">
            <v>0</v>
          </cell>
          <cell r="BA148">
            <v>0</v>
          </cell>
          <cell r="BB148">
            <v>0</v>
          </cell>
          <cell r="BC148">
            <v>0</v>
          </cell>
          <cell r="BD148">
            <v>0</v>
          </cell>
          <cell r="BE148">
            <v>0</v>
          </cell>
          <cell r="BF148">
            <v>0</v>
          </cell>
        </row>
        <row r="149">
          <cell r="D149">
            <v>0</v>
          </cell>
          <cell r="E149" t="str">
            <v>Drawdown</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W149">
            <v>0</v>
          </cell>
          <cell r="AX149">
            <v>0</v>
          </cell>
          <cell r="AY149">
            <v>0</v>
          </cell>
          <cell r="AZ149">
            <v>0</v>
          </cell>
          <cell r="BA149">
            <v>0</v>
          </cell>
          <cell r="BB149">
            <v>0</v>
          </cell>
          <cell r="BC149">
            <v>0</v>
          </cell>
          <cell r="BD149">
            <v>0</v>
          </cell>
          <cell r="BE149">
            <v>0</v>
          </cell>
          <cell r="BF149">
            <v>0</v>
          </cell>
        </row>
        <row r="150">
          <cell r="D150">
            <v>0</v>
          </cell>
          <cell r="E150" t="str">
            <v>Reimbursement</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W150">
            <v>0</v>
          </cell>
          <cell r="AX150">
            <v>0</v>
          </cell>
          <cell r="AY150">
            <v>0</v>
          </cell>
          <cell r="AZ150">
            <v>0</v>
          </cell>
          <cell r="BA150">
            <v>0</v>
          </cell>
          <cell r="BB150">
            <v>0</v>
          </cell>
          <cell r="BC150">
            <v>0</v>
          </cell>
          <cell r="BD150">
            <v>0</v>
          </cell>
          <cell r="BE150">
            <v>0</v>
          </cell>
          <cell r="BF150">
            <v>0</v>
          </cell>
        </row>
        <row r="151">
          <cell r="D151">
            <v>0</v>
          </cell>
          <cell r="E151" t="str">
            <v>Amortization</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W151">
            <v>0</v>
          </cell>
          <cell r="AX151">
            <v>0</v>
          </cell>
          <cell r="AY151">
            <v>0</v>
          </cell>
          <cell r="AZ151">
            <v>0</v>
          </cell>
          <cell r="BA151">
            <v>0</v>
          </cell>
          <cell r="BB151">
            <v>0</v>
          </cell>
          <cell r="BC151">
            <v>0</v>
          </cell>
          <cell r="BD151">
            <v>0</v>
          </cell>
          <cell r="BE151">
            <v>0</v>
          </cell>
          <cell r="BF151">
            <v>0</v>
          </cell>
        </row>
        <row r="152">
          <cell r="E152" t="str">
            <v>Principal EOP</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W152">
            <v>0</v>
          </cell>
          <cell r="AX152">
            <v>0</v>
          </cell>
          <cell r="AY152">
            <v>0</v>
          </cell>
          <cell r="AZ152">
            <v>0</v>
          </cell>
          <cell r="BA152">
            <v>0</v>
          </cell>
          <cell r="BB152">
            <v>0</v>
          </cell>
          <cell r="BC152">
            <v>0</v>
          </cell>
          <cell r="BD152">
            <v>0</v>
          </cell>
          <cell r="BE152">
            <v>0</v>
          </cell>
          <cell r="BF152">
            <v>0</v>
          </cell>
        </row>
        <row r="154">
          <cell r="E154" t="str">
            <v>Undrawn Principal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D155">
            <v>0</v>
          </cell>
          <cell r="E155" t="str">
            <v>Paid Interests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W155">
            <v>0</v>
          </cell>
          <cell r="AX155">
            <v>0</v>
          </cell>
          <cell r="AY155">
            <v>0</v>
          </cell>
          <cell r="AZ155">
            <v>0</v>
          </cell>
          <cell r="BA155">
            <v>0</v>
          </cell>
          <cell r="BB155">
            <v>0</v>
          </cell>
          <cell r="BC155">
            <v>0</v>
          </cell>
          <cell r="BD155">
            <v>0</v>
          </cell>
          <cell r="BE155">
            <v>0</v>
          </cell>
          <cell r="BF155">
            <v>0</v>
          </cell>
        </row>
        <row r="156">
          <cell r="D156">
            <v>0</v>
          </cell>
          <cell r="E156" t="str">
            <v>NUF</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W156">
            <v>0</v>
          </cell>
          <cell r="AX156">
            <v>0</v>
          </cell>
          <cell r="AY156">
            <v>0</v>
          </cell>
          <cell r="AZ156">
            <v>0</v>
          </cell>
          <cell r="BA156">
            <v>0</v>
          </cell>
          <cell r="BB156">
            <v>0</v>
          </cell>
          <cell r="BC156">
            <v>0</v>
          </cell>
          <cell r="BD156">
            <v>0</v>
          </cell>
          <cell r="BE156">
            <v>0</v>
          </cell>
          <cell r="BF156">
            <v>0</v>
          </cell>
        </row>
        <row r="157">
          <cell r="D157">
            <v>0</v>
          </cell>
          <cell r="E157" t="str">
            <v>Commitment Fees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W157">
            <v>0</v>
          </cell>
          <cell r="AX157">
            <v>0</v>
          </cell>
          <cell r="AY157">
            <v>0</v>
          </cell>
          <cell r="AZ157">
            <v>0</v>
          </cell>
          <cell r="BA157">
            <v>0</v>
          </cell>
          <cell r="BB157">
            <v>0</v>
          </cell>
          <cell r="BC157">
            <v>0</v>
          </cell>
          <cell r="BD157">
            <v>0</v>
          </cell>
          <cell r="BE157">
            <v>0</v>
          </cell>
          <cell r="BF157">
            <v>0</v>
          </cell>
        </row>
        <row r="158">
          <cell r="D158">
            <v>0</v>
          </cell>
          <cell r="E158" t="str">
            <v>Notary &amp; Lawyer</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W158">
            <v>0</v>
          </cell>
          <cell r="AX158">
            <v>0</v>
          </cell>
          <cell r="AY158">
            <v>0</v>
          </cell>
          <cell r="AZ158">
            <v>0</v>
          </cell>
          <cell r="BA158">
            <v>0</v>
          </cell>
          <cell r="BB158">
            <v>0</v>
          </cell>
          <cell r="BC158">
            <v>0</v>
          </cell>
          <cell r="BD158">
            <v>0</v>
          </cell>
          <cell r="BE158">
            <v>0</v>
          </cell>
          <cell r="BF158">
            <v>0</v>
          </cell>
        </row>
        <row r="159">
          <cell r="D159">
            <v>0</v>
          </cell>
          <cell r="E159" t="str">
            <v>Loan Reg.  Conservateur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W159">
            <v>0</v>
          </cell>
          <cell r="AX159">
            <v>0</v>
          </cell>
          <cell r="AY159">
            <v>0</v>
          </cell>
          <cell r="AZ159">
            <v>0</v>
          </cell>
          <cell r="BA159">
            <v>0</v>
          </cell>
          <cell r="BB159">
            <v>0</v>
          </cell>
          <cell r="BC159">
            <v>0</v>
          </cell>
          <cell r="BD159">
            <v>0</v>
          </cell>
          <cell r="BE159">
            <v>0</v>
          </cell>
          <cell r="BF159">
            <v>0</v>
          </cell>
        </row>
        <row r="160">
          <cell r="D160">
            <v>0</v>
          </cell>
          <cell r="E160" t="str">
            <v>Cap Fee</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W160">
            <v>0</v>
          </cell>
          <cell r="AX160">
            <v>0</v>
          </cell>
          <cell r="AY160">
            <v>0</v>
          </cell>
          <cell r="AZ160">
            <v>0</v>
          </cell>
          <cell r="BA160">
            <v>0</v>
          </cell>
          <cell r="BB160">
            <v>0</v>
          </cell>
          <cell r="BC160">
            <v>0</v>
          </cell>
          <cell r="BD160">
            <v>0</v>
          </cell>
          <cell r="BE160">
            <v>0</v>
          </cell>
          <cell r="BF160">
            <v>0</v>
          </cell>
        </row>
        <row r="161">
          <cell r="D161">
            <v>0</v>
          </cell>
          <cell r="E161" t="str">
            <v>Mortgage Release Fees</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W161">
            <v>0</v>
          </cell>
          <cell r="AX161">
            <v>0</v>
          </cell>
          <cell r="AY161">
            <v>0</v>
          </cell>
          <cell r="AZ161">
            <v>0</v>
          </cell>
          <cell r="BA161">
            <v>0</v>
          </cell>
          <cell r="BB161">
            <v>0</v>
          </cell>
          <cell r="BC161">
            <v>0</v>
          </cell>
          <cell r="BD161">
            <v>0</v>
          </cell>
          <cell r="BE161">
            <v>0</v>
          </cell>
          <cell r="BF161">
            <v>0</v>
          </cell>
        </row>
        <row r="163">
          <cell r="D163">
            <v>0</v>
          </cell>
          <cell r="E163" t="str">
            <v>Junior Debt Cash Flows</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W163">
            <v>0</v>
          </cell>
          <cell r="AX163">
            <v>0</v>
          </cell>
          <cell r="AY163">
            <v>0</v>
          </cell>
          <cell r="AZ163">
            <v>0</v>
          </cell>
          <cell r="BA163">
            <v>0</v>
          </cell>
          <cell r="BB163">
            <v>0</v>
          </cell>
          <cell r="BC163">
            <v>0</v>
          </cell>
          <cell r="BD163">
            <v>0</v>
          </cell>
          <cell r="BE163">
            <v>0</v>
          </cell>
          <cell r="BF163">
            <v>0</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G167">
            <v>0</v>
          </cell>
          <cell r="H167">
            <v>405281.32286517863</v>
          </cell>
          <cell r="I167">
            <v>0</v>
          </cell>
          <cell r="J167">
            <v>0</v>
          </cell>
          <cell r="K167">
            <v>22</v>
          </cell>
          <cell r="L167" t="str">
            <v>Fixed</v>
          </cell>
          <cell r="M167">
            <v>1.0999999999999999E-2</v>
          </cell>
          <cell r="N167">
            <v>0</v>
          </cell>
          <cell r="O167" t="str">
            <v>No</v>
          </cell>
          <cell r="P167" t="b">
            <v>0</v>
          </cell>
          <cell r="AW167">
            <v>405281.32286517863</v>
          </cell>
          <cell r="AX167">
            <v>0</v>
          </cell>
          <cell r="AY167">
            <v>0</v>
          </cell>
          <cell r="AZ167">
            <v>22</v>
          </cell>
          <cell r="BA167" t="str">
            <v>Fixed</v>
          </cell>
          <cell r="BB167">
            <v>1.0999999999999999E-2</v>
          </cell>
          <cell r="BC167">
            <v>0</v>
          </cell>
          <cell r="BD167" t="str">
            <v>No</v>
          </cell>
          <cell r="BE167" t="b">
            <v>0</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cell r="H170">
            <v>0</v>
          </cell>
          <cell r="I170">
            <v>0</v>
          </cell>
          <cell r="J170">
            <v>0</v>
          </cell>
          <cell r="K170">
            <v>0</v>
          </cell>
          <cell r="L170" t="str">
            <v>No</v>
          </cell>
          <cell r="M170">
            <v>0</v>
          </cell>
          <cell r="N170">
            <v>0</v>
          </cell>
          <cell r="O170" t="str">
            <v>Hyp.</v>
          </cell>
          <cell r="P170">
            <v>3.7499999999999999E-3</v>
          </cell>
          <cell r="AW170">
            <v>0</v>
          </cell>
          <cell r="AX170">
            <v>0</v>
          </cell>
          <cell r="AY170">
            <v>0</v>
          </cell>
          <cell r="AZ170">
            <v>0</v>
          </cell>
          <cell r="BA170" t="str">
            <v>No</v>
          </cell>
          <cell r="BB170">
            <v>0</v>
          </cell>
          <cell r="BC170">
            <v>0</v>
          </cell>
          <cell r="BD170">
            <v>3.7499999999999999E-3</v>
          </cell>
        </row>
        <row r="172">
          <cell r="E172" t="str">
            <v>Fixed</v>
          </cell>
          <cell r="H172">
            <v>4.0549999999999996E-2</v>
          </cell>
        </row>
        <row r="173">
          <cell r="E173" t="str">
            <v>IR Curve</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E174" t="str">
            <v>Annual Interest Rate</v>
          </cell>
          <cell r="H174">
            <v>5.1549999999999999E-2</v>
          </cell>
          <cell r="I174">
            <v>5.1549999999999999E-2</v>
          </cell>
          <cell r="J174">
            <v>5.1549999999999999E-2</v>
          </cell>
          <cell r="K174">
            <v>5.1549999999999999E-2</v>
          </cell>
          <cell r="L174">
            <v>5.1549999999999999E-2</v>
          </cell>
          <cell r="M174">
            <v>5.1549999999999999E-2</v>
          </cell>
          <cell r="N174">
            <v>5.1549999999999999E-2</v>
          </cell>
          <cell r="O174">
            <v>5.1549999999999999E-2</v>
          </cell>
          <cell r="P174">
            <v>5.1549999999999999E-2</v>
          </cell>
          <cell r="Q174">
            <v>5.1549999999999999E-2</v>
          </cell>
          <cell r="R174">
            <v>5.1549999999999999E-2</v>
          </cell>
          <cell r="S174">
            <v>5.1549999999999999E-2</v>
          </cell>
          <cell r="T174">
            <v>5.1549999999999999E-2</v>
          </cell>
          <cell r="U174">
            <v>5.1549999999999999E-2</v>
          </cell>
          <cell r="V174">
            <v>5.1549999999999999E-2</v>
          </cell>
          <cell r="W174">
            <v>5.1549999999999999E-2</v>
          </cell>
          <cell r="X174">
            <v>5.1549999999999999E-2</v>
          </cell>
          <cell r="Y174">
            <v>5.1549999999999999E-2</v>
          </cell>
          <cell r="Z174">
            <v>5.1549999999999999E-2</v>
          </cell>
          <cell r="AA174">
            <v>5.1549999999999999E-2</v>
          </cell>
          <cell r="AB174">
            <v>5.1549999999999999E-2</v>
          </cell>
          <cell r="AC174">
            <v>5.1549999999999999E-2</v>
          </cell>
          <cell r="AD174">
            <v>5.1549999999999999E-2</v>
          </cell>
          <cell r="AE174">
            <v>5.1549999999999999E-2</v>
          </cell>
          <cell r="AF174">
            <v>5.1549999999999999E-2</v>
          </cell>
          <cell r="AG174">
            <v>5.1549999999999999E-2</v>
          </cell>
          <cell r="AH174">
            <v>5.1549999999999999E-2</v>
          </cell>
          <cell r="AI174">
            <v>5.1549999999999999E-2</v>
          </cell>
          <cell r="AJ174">
            <v>5.1549999999999999E-2</v>
          </cell>
          <cell r="AK174">
            <v>5.1549999999999999E-2</v>
          </cell>
          <cell r="AL174">
            <v>5.1549999999999999E-2</v>
          </cell>
          <cell r="AM174">
            <v>5.1549999999999999E-2</v>
          </cell>
          <cell r="AN174">
            <v>5.1549999999999999E-2</v>
          </cell>
          <cell r="AO174">
            <v>5.1549999999999999E-2</v>
          </cell>
          <cell r="AP174">
            <v>5.1549999999999999E-2</v>
          </cell>
          <cell r="AQ174">
            <v>5.1549999999999999E-2</v>
          </cell>
          <cell r="AR174">
            <v>5.1549999999999999E-2</v>
          </cell>
          <cell r="AS174">
            <v>5.1549999999999999E-2</v>
          </cell>
          <cell r="AT174">
            <v>5.1549999999999999E-2</v>
          </cell>
          <cell r="AU174">
            <v>5.1549999999999999E-2</v>
          </cell>
          <cell r="AW174">
            <v>5.1549999999999999E-2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G194">
            <v>0</v>
          </cell>
          <cell r="H194">
            <v>22850</v>
          </cell>
          <cell r="I194">
            <v>0</v>
          </cell>
          <cell r="J194">
            <v>0</v>
          </cell>
          <cell r="K194">
            <v>22</v>
          </cell>
          <cell r="L194" t="str">
            <v>Fixed</v>
          </cell>
          <cell r="M194">
            <v>0</v>
          </cell>
          <cell r="N194" t="b">
            <v>0</v>
          </cell>
          <cell r="O194">
            <v>6.0000000000000001E-3</v>
          </cell>
          <cell r="AW194">
            <v>22850</v>
          </cell>
          <cell r="AX194">
            <v>0</v>
          </cell>
          <cell r="AY194">
            <v>0</v>
          </cell>
          <cell r="AZ194">
            <v>22</v>
          </cell>
          <cell r="BA194" t="str">
            <v>Fixed</v>
          </cell>
          <cell r="BB194">
            <v>0</v>
          </cell>
          <cell r="BC194" t="b">
            <v>0</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cell r="H197">
            <v>0</v>
          </cell>
          <cell r="I197">
            <v>0</v>
          </cell>
          <cell r="J197">
            <v>0</v>
          </cell>
          <cell r="K197">
            <v>0</v>
          </cell>
          <cell r="L197" t="str">
            <v>No</v>
          </cell>
          <cell r="M197">
            <v>4.1599999999999996E-3</v>
          </cell>
          <cell r="N197">
            <v>0.04</v>
          </cell>
          <cell r="AW197">
            <v>0</v>
          </cell>
          <cell r="AX197">
            <v>0</v>
          </cell>
          <cell r="AY197">
            <v>0</v>
          </cell>
          <cell r="AZ197">
            <v>0</v>
          </cell>
          <cell r="BA197" t="str">
            <v>No</v>
          </cell>
          <cell r="BB197">
            <v>4.1599999999999996E-3</v>
          </cell>
          <cell r="BC197">
            <v>0.04</v>
          </cell>
        </row>
        <row r="199">
          <cell r="E199" t="str">
            <v>Fixed</v>
          </cell>
          <cell r="H199">
            <v>4.0549999999999996E-2</v>
          </cell>
        </row>
        <row r="200">
          <cell r="E200" t="str">
            <v>IR Curve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row>
        <row r="201">
          <cell r="E201" t="str">
            <v>Annual Interest Rate</v>
          </cell>
          <cell r="H201">
            <v>4.0549999999999996E-2</v>
          </cell>
          <cell r="I201">
            <v>4.0549999999999996E-2</v>
          </cell>
          <cell r="J201">
            <v>4.0549999999999996E-2</v>
          </cell>
          <cell r="K201">
            <v>4.0549999999999996E-2</v>
          </cell>
          <cell r="L201">
            <v>4.0549999999999996E-2</v>
          </cell>
          <cell r="M201">
            <v>4.0549999999999996E-2</v>
          </cell>
          <cell r="N201">
            <v>4.0549999999999996E-2</v>
          </cell>
          <cell r="O201">
            <v>4.0549999999999996E-2</v>
          </cell>
          <cell r="P201">
            <v>4.0549999999999996E-2</v>
          </cell>
          <cell r="Q201">
            <v>4.0549999999999996E-2</v>
          </cell>
          <cell r="R201">
            <v>4.0549999999999996E-2</v>
          </cell>
          <cell r="S201">
            <v>4.0549999999999996E-2</v>
          </cell>
          <cell r="T201">
            <v>4.0549999999999996E-2</v>
          </cell>
          <cell r="U201">
            <v>4.0549999999999996E-2</v>
          </cell>
          <cell r="V201">
            <v>4.0549999999999996E-2</v>
          </cell>
          <cell r="W201">
            <v>4.0549999999999996E-2</v>
          </cell>
          <cell r="X201">
            <v>4.0549999999999996E-2</v>
          </cell>
          <cell r="Y201">
            <v>4.0549999999999996E-2</v>
          </cell>
          <cell r="Z201">
            <v>4.0549999999999996E-2</v>
          </cell>
          <cell r="AA201">
            <v>4.0549999999999996E-2</v>
          </cell>
          <cell r="AB201">
            <v>4.0549999999999996E-2</v>
          </cell>
          <cell r="AC201">
            <v>4.0549999999999996E-2</v>
          </cell>
          <cell r="AD201">
            <v>4.0549999999999996E-2</v>
          </cell>
          <cell r="AE201">
            <v>4.0549999999999996E-2</v>
          </cell>
          <cell r="AF201">
            <v>4.0549999999999996E-2</v>
          </cell>
          <cell r="AG201">
            <v>4.0549999999999996E-2</v>
          </cell>
          <cell r="AH201">
            <v>4.0549999999999996E-2</v>
          </cell>
          <cell r="AI201">
            <v>4.0549999999999996E-2</v>
          </cell>
          <cell r="AJ201">
            <v>4.0549999999999996E-2</v>
          </cell>
          <cell r="AK201">
            <v>4.0549999999999996E-2</v>
          </cell>
          <cell r="AL201">
            <v>4.0549999999999996E-2</v>
          </cell>
          <cell r="AM201">
            <v>4.0549999999999996E-2</v>
          </cell>
          <cell r="AN201">
            <v>4.0549999999999996E-2</v>
          </cell>
          <cell r="AO201">
            <v>4.0549999999999996E-2</v>
          </cell>
          <cell r="AP201">
            <v>4.0549999999999996E-2</v>
          </cell>
          <cell r="AQ201">
            <v>4.0549999999999996E-2</v>
          </cell>
          <cell r="AR201">
            <v>4.0549999999999996E-2</v>
          </cell>
          <cell r="AS201">
            <v>4.0549999999999996E-2</v>
          </cell>
          <cell r="AT201">
            <v>4.0549999999999996E-2</v>
          </cell>
          <cell r="AU201">
            <v>4.0549999999999996E-2</v>
          </cell>
          <cell r="AW201">
            <v>4.0549999999999996E-2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273334.33896774985</v>
          </cell>
          <cell r="I220">
            <v>273334.33896774985</v>
          </cell>
          <cell r="J220">
            <v>273334.33896774985</v>
          </cell>
          <cell r="K220">
            <v>273334.33896774985</v>
          </cell>
          <cell r="L220">
            <v>273334.33896774985</v>
          </cell>
          <cell r="M220">
            <v>273334.33896774985</v>
          </cell>
          <cell r="N220">
            <v>273334.33896774985</v>
          </cell>
          <cell r="O220">
            <v>273334.33896774985</v>
          </cell>
          <cell r="P220">
            <v>273334.33896774985</v>
          </cell>
          <cell r="Q220">
            <v>273334.33896774985</v>
          </cell>
          <cell r="R220">
            <v>273334.33896774985</v>
          </cell>
          <cell r="S220">
            <v>273334.33896774985</v>
          </cell>
          <cell r="T220">
            <v>273334.33896774985</v>
          </cell>
          <cell r="U220">
            <v>273334.33896774985</v>
          </cell>
          <cell r="V220">
            <v>273334.33896774985</v>
          </cell>
          <cell r="W220">
            <v>273334.33896774985</v>
          </cell>
          <cell r="X220">
            <v>273334.33896774985</v>
          </cell>
          <cell r="Y220">
            <v>273334.33896774985</v>
          </cell>
          <cell r="Z220">
            <v>273334.33896774985</v>
          </cell>
          <cell r="AA220">
            <v>273334.33896774985</v>
          </cell>
          <cell r="AB220">
            <v>273334.33896774985</v>
          </cell>
          <cell r="AC220">
            <v>273334.33896774985</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E221" t="str">
            <v>Drawdown</v>
          </cell>
          <cell r="G221">
            <v>273334.33896774985</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-273334.33896774985</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273334.33896774985</v>
          </cell>
          <cell r="H224">
            <v>273334.33896774985</v>
          </cell>
          <cell r="I224">
            <v>273334.33896774985</v>
          </cell>
          <cell r="J224">
            <v>273334.33896774985</v>
          </cell>
          <cell r="K224">
            <v>273334.33896774985</v>
          </cell>
          <cell r="L224">
            <v>273334.33896774985</v>
          </cell>
          <cell r="M224">
            <v>273334.33896774985</v>
          </cell>
          <cell r="N224">
            <v>273334.33896774985</v>
          </cell>
          <cell r="O224">
            <v>273334.33896774985</v>
          </cell>
          <cell r="P224">
            <v>273334.33896774985</v>
          </cell>
          <cell r="Q224">
            <v>273334.33896774985</v>
          </cell>
          <cell r="R224">
            <v>273334.33896774985</v>
          </cell>
          <cell r="S224">
            <v>273334.33896774985</v>
          </cell>
          <cell r="T224">
            <v>273334.33896774985</v>
          </cell>
          <cell r="U224">
            <v>273334.33896774985</v>
          </cell>
          <cell r="V224">
            <v>273334.33896774985</v>
          </cell>
          <cell r="W224">
            <v>273334.33896774985</v>
          </cell>
          <cell r="X224">
            <v>273334.33896774985</v>
          </cell>
          <cell r="Y224">
            <v>273334.33896774985</v>
          </cell>
          <cell r="Z224">
            <v>273334.33896774985</v>
          </cell>
          <cell r="AA224">
            <v>273334.33896774985</v>
          </cell>
          <cell r="AB224">
            <v>273334.33896774985</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W224">
            <v>273334.33896774985</v>
          </cell>
          <cell r="AX224">
            <v>273334.33896774985</v>
          </cell>
          <cell r="AY224">
            <v>273334.33896774985</v>
          </cell>
          <cell r="AZ224">
            <v>273334.33896774985</v>
          </cell>
          <cell r="BA224">
            <v>273334.33896774985</v>
          </cell>
          <cell r="BB224">
            <v>0</v>
          </cell>
          <cell r="BC224">
            <v>0</v>
          </cell>
          <cell r="BD224">
            <v>0</v>
          </cell>
          <cell r="BE224">
            <v>0</v>
          </cell>
          <cell r="BF224">
            <v>0</v>
          </cell>
        </row>
        <row r="226">
          <cell r="E226" t="str">
            <v>Paid Interests</v>
          </cell>
          <cell r="G226">
            <v>0</v>
          </cell>
          <cell r="H226">
            <v>-2323.3418812258737</v>
          </cell>
          <cell r="I226">
            <v>-2323.3418812258737</v>
          </cell>
          <cell r="J226">
            <v>-2323.3418812258737</v>
          </cell>
          <cell r="K226">
            <v>-2323.3418812258737</v>
          </cell>
          <cell r="L226">
            <v>-2323.3418812258737</v>
          </cell>
          <cell r="M226">
            <v>-2323.3418812258737</v>
          </cell>
          <cell r="N226">
            <v>-2323.3418812258737</v>
          </cell>
          <cell r="O226">
            <v>-2323.3418812258737</v>
          </cell>
          <cell r="P226">
            <v>-2323.3418812258737</v>
          </cell>
          <cell r="Q226">
            <v>-2323.3418812258737</v>
          </cell>
          <cell r="R226">
            <v>-2323.3418812258737</v>
          </cell>
          <cell r="S226">
            <v>-2323.3418812258737</v>
          </cell>
          <cell r="T226">
            <v>-2323.3418812258737</v>
          </cell>
          <cell r="U226">
            <v>-2323.3418812258737</v>
          </cell>
          <cell r="V226">
            <v>-2323.3418812258737</v>
          </cell>
          <cell r="W226">
            <v>-2323.3418812258737</v>
          </cell>
          <cell r="X226">
            <v>-2323.3418812258737</v>
          </cell>
          <cell r="Y226">
            <v>-2323.3418812258737</v>
          </cell>
          <cell r="Z226">
            <v>-2323.3418812258737</v>
          </cell>
          <cell r="AA226">
            <v>-2323.3418812258737</v>
          </cell>
          <cell r="AB226">
            <v>-2323.3418812258737</v>
          </cell>
          <cell r="AC226">
            <v>-2323.3418812258737</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-2733.3433896774986</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-53846.864776646777</v>
          </cell>
          <cell r="E234" t="str">
            <v>Debt Cash Flows</v>
          </cell>
          <cell r="G234">
            <v>270600.99557807232</v>
          </cell>
          <cell r="H234">
            <v>-2323.3418812258737</v>
          </cell>
          <cell r="I234">
            <v>-2323.3418812258737</v>
          </cell>
          <cell r="J234">
            <v>-2323.3418812258737</v>
          </cell>
          <cell r="K234">
            <v>-2323.3418812258737</v>
          </cell>
          <cell r="L234">
            <v>-2323.3418812258737</v>
          </cell>
          <cell r="M234">
            <v>-2323.3418812258737</v>
          </cell>
          <cell r="N234">
            <v>-2323.3418812258737</v>
          </cell>
          <cell r="O234">
            <v>-2323.3418812258737</v>
          </cell>
          <cell r="P234">
            <v>-2323.3418812258737</v>
          </cell>
          <cell r="Q234">
            <v>-2323.3418812258737</v>
          </cell>
          <cell r="R234">
            <v>-2323.3418812258737</v>
          </cell>
          <cell r="S234">
            <v>-2323.3418812258737</v>
          </cell>
          <cell r="T234">
            <v>-2323.3418812258737</v>
          </cell>
          <cell r="U234">
            <v>-2323.3418812258737</v>
          </cell>
          <cell r="V234">
            <v>-2323.3418812258737</v>
          </cell>
          <cell r="W234">
            <v>-2323.3418812258737</v>
          </cell>
          <cell r="X234">
            <v>-2323.3418812258737</v>
          </cell>
          <cell r="Y234">
            <v>-2323.3418812258737</v>
          </cell>
          <cell r="Z234">
            <v>-2323.3418812258737</v>
          </cell>
          <cell r="AA234">
            <v>-2323.3418812258737</v>
          </cell>
          <cell r="AB234">
            <v>-2323.3418812258737</v>
          </cell>
          <cell r="AC234">
            <v>-275657.68084897572</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6">
          <cell r="D236">
            <v>155878.32347235622</v>
          </cell>
          <cell r="E236" t="str">
            <v>Cash Flows after Debt</v>
          </cell>
          <cell r="G236">
            <v>-134680.32728710631</v>
          </cell>
          <cell r="H236">
            <v>1408.4616641784405</v>
          </cell>
          <cell r="I236">
            <v>10791.196549410708</v>
          </cell>
          <cell r="J236">
            <v>3291.7975115978147</v>
          </cell>
          <cell r="K236">
            <v>3291.7975115978147</v>
          </cell>
          <cell r="L236">
            <v>3291.7975115978147</v>
          </cell>
          <cell r="M236">
            <v>3291.7975115978147</v>
          </cell>
          <cell r="N236">
            <v>3291.7975115978147</v>
          </cell>
          <cell r="O236">
            <v>3291.7975115978147</v>
          </cell>
          <cell r="P236">
            <v>3291.7975115978147</v>
          </cell>
          <cell r="Q236">
            <v>3291.7975115978147</v>
          </cell>
          <cell r="R236">
            <v>3291.7975115978147</v>
          </cell>
          <cell r="S236">
            <v>3291.7975115978147</v>
          </cell>
          <cell r="T236">
            <v>3291.7975115978147</v>
          </cell>
          <cell r="U236">
            <v>3291.7975115978147</v>
          </cell>
          <cell r="V236">
            <v>3291.7975115978147</v>
          </cell>
          <cell r="W236">
            <v>3291.7975115978147</v>
          </cell>
          <cell r="X236">
            <v>3291.7975115978147</v>
          </cell>
          <cell r="Y236">
            <v>3291.7975115978147</v>
          </cell>
          <cell r="Z236">
            <v>3291.7975115978147</v>
          </cell>
          <cell r="AA236">
            <v>3118.088101597818</v>
          </cell>
          <cell r="AB236">
            <v>4374.2975115978152</v>
          </cell>
          <cell r="AC236">
            <v>214906.04923551483</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W236">
            <v>18783.253236784778</v>
          </cell>
          <cell r="AX236">
            <v>13167.190046391259</v>
          </cell>
          <cell r="AY236">
            <v>13167.190046391259</v>
          </cell>
          <cell r="AZ236">
            <v>13167.190046391259</v>
          </cell>
          <cell r="BA236">
            <v>12993.480636391261</v>
          </cell>
          <cell r="BB236">
            <v>219280.34674711264</v>
          </cell>
          <cell r="BC236">
            <v>0</v>
          </cell>
          <cell r="BD236">
            <v>0</v>
          </cell>
          <cell r="BE236">
            <v>0</v>
          </cell>
          <cell r="BF236">
            <v>0</v>
          </cell>
        </row>
        <row r="239">
          <cell r="D239">
            <v>155878.32347235622</v>
          </cell>
          <cell r="E239" t="str">
            <v>Cash Flows after Debt</v>
          </cell>
          <cell r="G239">
            <v>-134680.32728710631</v>
          </cell>
          <cell r="H239">
            <v>1408.4616641784405</v>
          </cell>
          <cell r="I239">
            <v>10791.196549410708</v>
          </cell>
          <cell r="J239">
            <v>3291.7975115978147</v>
          </cell>
          <cell r="K239">
            <v>3291.7975115978147</v>
          </cell>
          <cell r="L239">
            <v>3291.7975115978147</v>
          </cell>
          <cell r="M239">
            <v>3291.7975115978147</v>
          </cell>
          <cell r="N239">
            <v>3291.7975115978147</v>
          </cell>
          <cell r="O239">
            <v>3291.7975115978147</v>
          </cell>
          <cell r="P239">
            <v>3291.7975115978147</v>
          </cell>
          <cell r="Q239">
            <v>3291.7975115978147</v>
          </cell>
          <cell r="R239">
            <v>3291.7975115978147</v>
          </cell>
          <cell r="S239">
            <v>3291.7975115978147</v>
          </cell>
          <cell r="T239">
            <v>3291.7975115978147</v>
          </cell>
          <cell r="U239">
            <v>3291.7975115978147</v>
          </cell>
          <cell r="V239">
            <v>3291.7975115978147</v>
          </cell>
          <cell r="W239">
            <v>3291.7975115978147</v>
          </cell>
          <cell r="X239">
            <v>3291.7975115978147</v>
          </cell>
          <cell r="Y239">
            <v>3291.7975115978147</v>
          </cell>
          <cell r="Z239">
            <v>3291.7975115978147</v>
          </cell>
          <cell r="AA239">
            <v>3118.088101597818</v>
          </cell>
          <cell r="AB239">
            <v>4374.2975115978152</v>
          </cell>
          <cell r="AC239">
            <v>214906.04923551483</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W239">
            <v>18783.253236784778</v>
          </cell>
          <cell r="AX239">
            <v>13167.190046391259</v>
          </cell>
          <cell r="AY239">
            <v>13167.190046391259</v>
          </cell>
          <cell r="AZ239">
            <v>13167.190046391259</v>
          </cell>
          <cell r="BA239">
            <v>12993.480636391261</v>
          </cell>
          <cell r="BB239">
            <v>219280.34674711264</v>
          </cell>
          <cell r="BC239">
            <v>0</v>
          </cell>
          <cell r="BD239">
            <v>0</v>
          </cell>
          <cell r="BE239">
            <v>0</v>
          </cell>
          <cell r="BF239">
            <v>0</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cell r="I243"/>
          <cell r="J243"/>
          <cell r="K243"/>
          <cell r="AW243"/>
          <cell r="AX243"/>
          <cell r="AY243"/>
          <cell r="AZ243"/>
        </row>
        <row r="244">
          <cell r="H244" t="str">
            <v xml:space="preserve"> </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155878.32347235622</v>
          </cell>
          <cell r="E252" t="str">
            <v>Cash Flows after Bank CR</v>
          </cell>
          <cell r="G252">
            <v>-134680.32728710631</v>
          </cell>
          <cell r="H252">
            <v>1408.4616641784405</v>
          </cell>
          <cell r="I252">
            <v>10791.196549410708</v>
          </cell>
          <cell r="J252">
            <v>3291.7975115978147</v>
          </cell>
          <cell r="K252">
            <v>3291.7975115978147</v>
          </cell>
          <cell r="L252">
            <v>3291.7975115978147</v>
          </cell>
          <cell r="M252">
            <v>3291.7975115978147</v>
          </cell>
          <cell r="N252">
            <v>3291.7975115978147</v>
          </cell>
          <cell r="O252">
            <v>3291.7975115978147</v>
          </cell>
          <cell r="P252">
            <v>3291.7975115978147</v>
          </cell>
          <cell r="Q252">
            <v>3291.7975115978147</v>
          </cell>
          <cell r="R252">
            <v>3291.7975115978147</v>
          </cell>
          <cell r="S252">
            <v>3291.7975115978147</v>
          </cell>
          <cell r="T252">
            <v>3291.7975115978147</v>
          </cell>
          <cell r="U252">
            <v>3291.7975115978147</v>
          </cell>
          <cell r="V252">
            <v>3291.7975115978147</v>
          </cell>
          <cell r="W252">
            <v>3291.7975115978147</v>
          </cell>
          <cell r="X252">
            <v>3291.7975115978147</v>
          </cell>
          <cell r="Y252">
            <v>3291.7975115978147</v>
          </cell>
          <cell r="Z252">
            <v>3291.7975115978147</v>
          </cell>
          <cell r="AA252">
            <v>3118.088101597818</v>
          </cell>
          <cell r="AB252">
            <v>4374.2975115978152</v>
          </cell>
          <cell r="AC252">
            <v>214906.04923551483</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W252">
            <v>18783.253236784778</v>
          </cell>
          <cell r="AX252">
            <v>13167.190046391259</v>
          </cell>
          <cell r="AY252">
            <v>13167.190046391259</v>
          </cell>
          <cell r="AZ252">
            <v>13167.190046391259</v>
          </cell>
          <cell r="BA252">
            <v>12993.480636391261</v>
          </cell>
          <cell r="BB252">
            <v>219280.34674711264</v>
          </cell>
          <cell r="BC252">
            <v>0</v>
          </cell>
          <cell r="BD252">
            <v>0</v>
          </cell>
          <cell r="BE252">
            <v>0</v>
          </cell>
          <cell r="BF252">
            <v>0</v>
          </cell>
        </row>
        <row r="254">
          <cell r="D254" t="str">
            <v>IRR</v>
          </cell>
          <cell r="E254">
            <v>0.18510487669864117</v>
          </cell>
        </row>
        <row r="258">
          <cell r="E258" t="str">
            <v>Covenants</v>
          </cell>
        </row>
        <row r="259">
          <cell r="E259" t="str">
            <v>ICR (including Cash Reserve)</v>
          </cell>
          <cell r="G259">
            <v>1.1000000000000001</v>
          </cell>
          <cell r="H259">
            <v>1.606222302261985</v>
          </cell>
          <cell r="I259">
            <v>5.6446873086611378</v>
          </cell>
          <cell r="J259">
            <v>2.4168373316891922</v>
          </cell>
          <cell r="K259">
            <v>2.4168373316891922</v>
          </cell>
          <cell r="L259">
            <v>2.4168373316891922</v>
          </cell>
          <cell r="M259">
            <v>2.4168373316891922</v>
          </cell>
          <cell r="N259">
            <v>2.4168373316891922</v>
          </cell>
          <cell r="O259">
            <v>2.4168373316891922</v>
          </cell>
          <cell r="P259">
            <v>2.4168373316891922</v>
          </cell>
          <cell r="Q259">
            <v>2.4168373316891922</v>
          </cell>
          <cell r="R259">
            <v>2.4168373316891922</v>
          </cell>
          <cell r="S259">
            <v>2.4168373316891922</v>
          </cell>
          <cell r="T259">
            <v>2.4168373316891922</v>
          </cell>
          <cell r="U259">
            <v>2.4168373316891922</v>
          </cell>
          <cell r="V259">
            <v>2.4168373316891922</v>
          </cell>
          <cell r="W259">
            <v>2.4168373316891922</v>
          </cell>
          <cell r="X259">
            <v>2.4168373316891922</v>
          </cell>
          <cell r="Y259">
            <v>2.4168373316891922</v>
          </cell>
          <cell r="Z259">
            <v>2.4168373316891922</v>
          </cell>
          <cell r="AA259">
            <v>2.3420702853910633</v>
          </cell>
          <cell r="AB259">
            <v>2.8827610120340048</v>
          </cell>
          <cell r="AC259">
            <v>211.14573539459141</v>
          </cell>
          <cell r="AD259"/>
          <cell r="AE259"/>
          <cell r="AF259"/>
          <cell r="AG259"/>
          <cell r="AH259"/>
          <cell r="AI259"/>
          <cell r="AJ259"/>
          <cell r="AK259"/>
          <cell r="AL259"/>
          <cell r="AM259"/>
          <cell r="AN259"/>
          <cell r="AO259"/>
          <cell r="AP259"/>
          <cell r="AQ259"/>
          <cell r="AR259"/>
          <cell r="AS259"/>
          <cell r="AT259"/>
          <cell r="AU259"/>
          <cell r="AW259">
            <v>1.606222302261985</v>
          </cell>
          <cell r="AX259">
            <v>2.4168373316891922</v>
          </cell>
          <cell r="AY259">
            <v>2.4168373316891922</v>
          </cell>
          <cell r="AZ259">
            <v>2.4168373316891922</v>
          </cell>
          <cell r="BA259">
            <v>2.3420702853910633</v>
          </cell>
          <cell r="BB259">
            <v>2.8827610120340048</v>
          </cell>
          <cell r="BC259">
            <v>0</v>
          </cell>
          <cell r="BD259">
            <v>0</v>
          </cell>
          <cell r="BE259">
            <v>0</v>
          </cell>
          <cell r="BF259">
            <v>0</v>
          </cell>
        </row>
        <row r="260">
          <cell r="E260" t="str">
            <v>DSCR</v>
          </cell>
          <cell r="G260">
            <v>1</v>
          </cell>
          <cell r="H260">
            <v>1.606222302261985</v>
          </cell>
          <cell r="I260">
            <v>5.6446873086611378</v>
          </cell>
          <cell r="J260">
            <v>2.4168373316891922</v>
          </cell>
          <cell r="K260">
            <v>2.4168373316891922</v>
          </cell>
          <cell r="L260">
            <v>2.4168373316891922</v>
          </cell>
          <cell r="M260">
            <v>2.4168373316891922</v>
          </cell>
          <cell r="N260">
            <v>2.4168373316891922</v>
          </cell>
          <cell r="O260">
            <v>2.4168373316891922</v>
          </cell>
          <cell r="P260">
            <v>2.4168373316891922</v>
          </cell>
          <cell r="Q260">
            <v>2.4168373316891922</v>
          </cell>
          <cell r="R260">
            <v>2.4168373316891922</v>
          </cell>
          <cell r="S260">
            <v>2.4168373316891922</v>
          </cell>
          <cell r="T260">
            <v>2.4168373316891922</v>
          </cell>
          <cell r="U260">
            <v>2.4168373316891922</v>
          </cell>
          <cell r="V260">
            <v>2.4168373316891922</v>
          </cell>
          <cell r="W260">
            <v>2.4168373316891922</v>
          </cell>
          <cell r="X260">
            <v>2.4168373316891922</v>
          </cell>
          <cell r="Y260">
            <v>2.4168373316891922</v>
          </cell>
          <cell r="Z260">
            <v>2.4168373316891922</v>
          </cell>
          <cell r="AA260">
            <v>2.3420702853910633</v>
          </cell>
          <cell r="AB260">
            <v>2.8827610120340048</v>
          </cell>
          <cell r="AC260">
            <v>211.14573539459141</v>
          </cell>
          <cell r="AD260"/>
          <cell r="AE260"/>
          <cell r="AF260"/>
          <cell r="AG260"/>
          <cell r="AH260"/>
          <cell r="AI260"/>
          <cell r="AJ260"/>
          <cell r="AK260"/>
          <cell r="AL260"/>
          <cell r="AM260"/>
          <cell r="AN260"/>
          <cell r="AO260"/>
          <cell r="AP260"/>
          <cell r="AQ260"/>
          <cell r="AR260"/>
          <cell r="AS260"/>
          <cell r="AT260"/>
          <cell r="AU260"/>
          <cell r="AW260">
            <v>1.606222302261985</v>
          </cell>
          <cell r="AX260">
            <v>2.4168373316891922</v>
          </cell>
          <cell r="AY260">
            <v>2.4168373316891922</v>
          </cell>
          <cell r="AZ260">
            <v>2.4168373316891922</v>
          </cell>
          <cell r="BA260">
            <v>2.3420702853910633</v>
          </cell>
          <cell r="BB260">
            <v>2.8827610120340048</v>
          </cell>
          <cell r="BC260">
            <v>0</v>
          </cell>
          <cell r="BD260">
            <v>0</v>
          </cell>
          <cell r="BE260">
            <v>0</v>
          </cell>
          <cell r="BF260">
            <v>0</v>
          </cell>
        </row>
        <row r="261">
          <cell r="E261" t="str">
            <v>Remaining AIC</v>
          </cell>
          <cell r="G261">
            <v>420631.92382736574</v>
          </cell>
          <cell r="H261">
            <v>420631.92382736574</v>
          </cell>
          <cell r="I261">
            <v>420631.92382736574</v>
          </cell>
          <cell r="J261">
            <v>420631.92382736574</v>
          </cell>
          <cell r="K261">
            <v>420631.92382736574</v>
          </cell>
          <cell r="L261">
            <v>420631.92382736574</v>
          </cell>
          <cell r="M261">
            <v>420631.92382736574</v>
          </cell>
          <cell r="N261">
            <v>420631.92382736574</v>
          </cell>
          <cell r="O261">
            <v>420631.92382736574</v>
          </cell>
          <cell r="P261">
            <v>420631.92382736574</v>
          </cell>
          <cell r="Q261">
            <v>420631.92382736574</v>
          </cell>
          <cell r="R261">
            <v>420631.92382736574</v>
          </cell>
          <cell r="S261">
            <v>420631.92382736574</v>
          </cell>
          <cell r="T261">
            <v>420631.92382736574</v>
          </cell>
          <cell r="U261">
            <v>420631.92382736574</v>
          </cell>
          <cell r="V261">
            <v>420631.92382736574</v>
          </cell>
          <cell r="W261">
            <v>420631.92382736574</v>
          </cell>
          <cell r="X261">
            <v>420631.92382736574</v>
          </cell>
          <cell r="Y261">
            <v>420631.92382736574</v>
          </cell>
          <cell r="Z261">
            <v>420631.92382736574</v>
          </cell>
          <cell r="AA261">
            <v>420631.92382736574</v>
          </cell>
          <cell r="AB261">
            <v>420631.92382736574</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420631.92382736574</v>
          </cell>
          <cell r="AX261">
            <v>420631.92382736574</v>
          </cell>
          <cell r="AY261">
            <v>420631.92382736574</v>
          </cell>
          <cell r="AZ261">
            <v>420631.92382736574</v>
          </cell>
          <cell r="BA261">
            <v>420631.92382736574</v>
          </cell>
          <cell r="BB261">
            <v>0</v>
          </cell>
          <cell r="BC261">
            <v>0</v>
          </cell>
          <cell r="BD261">
            <v>0</v>
          </cell>
          <cell r="BE261">
            <v>0</v>
          </cell>
          <cell r="BF261">
            <v>0</v>
          </cell>
        </row>
        <row r="262">
          <cell r="E262" t="str">
            <v>LTC</v>
          </cell>
          <cell r="G262">
            <v>0</v>
          </cell>
          <cell r="H262">
            <v>0.64981834112983483</v>
          </cell>
          <cell r="I262">
            <v>0.64981834112983483</v>
          </cell>
          <cell r="J262">
            <v>0.64981834112983483</v>
          </cell>
          <cell r="K262">
            <v>0.64981834112983483</v>
          </cell>
          <cell r="L262">
            <v>0.64981834112983483</v>
          </cell>
          <cell r="M262">
            <v>0.64981834112983483</v>
          </cell>
          <cell r="N262">
            <v>0.64981834112983483</v>
          </cell>
          <cell r="O262">
            <v>0.64981834112983483</v>
          </cell>
          <cell r="P262">
            <v>0.64981834112983483</v>
          </cell>
          <cell r="Q262">
            <v>0.64981834112983483</v>
          </cell>
          <cell r="R262">
            <v>0.64981834112983483</v>
          </cell>
          <cell r="S262">
            <v>0.64981834112983483</v>
          </cell>
          <cell r="T262">
            <v>0.64981834112983483</v>
          </cell>
          <cell r="U262">
            <v>0.64981834112983483</v>
          </cell>
          <cell r="V262">
            <v>0.64981834112983483</v>
          </cell>
          <cell r="W262">
            <v>0.64981834112983483</v>
          </cell>
          <cell r="X262">
            <v>0.64981834112983483</v>
          </cell>
          <cell r="Y262">
            <v>0.64981834112983483</v>
          </cell>
          <cell r="Z262">
            <v>0.64981834112983483</v>
          </cell>
          <cell r="AA262">
            <v>0.64981834112983483</v>
          </cell>
          <cell r="AB262">
            <v>0.64981834112983483</v>
          </cell>
          <cell r="AC262"/>
          <cell r="AD262"/>
          <cell r="AE262"/>
          <cell r="AF262"/>
          <cell r="AG262"/>
          <cell r="AH262"/>
          <cell r="AI262"/>
          <cell r="AJ262"/>
          <cell r="AK262"/>
          <cell r="AL262"/>
          <cell r="AM262"/>
          <cell r="AN262"/>
          <cell r="AO262"/>
          <cell r="AP262"/>
          <cell r="AQ262"/>
          <cell r="AR262"/>
          <cell r="AS262"/>
          <cell r="AT262"/>
          <cell r="AU262"/>
          <cell r="AW262">
            <v>0.64981834112983483</v>
          </cell>
          <cell r="AX262">
            <v>0.64981834112983483</v>
          </cell>
          <cell r="AY262">
            <v>0.64981834112983483</v>
          </cell>
          <cell r="AZ262">
            <v>0.64981834112983483</v>
          </cell>
          <cell r="BA262">
            <v>0.64981834112983483</v>
          </cell>
          <cell r="BB262">
            <v>0.64981834112983483</v>
          </cell>
          <cell r="BC262">
            <v>0</v>
          </cell>
          <cell r="BD262">
            <v>0</v>
          </cell>
          <cell r="BE262">
            <v>0</v>
          </cell>
          <cell r="BF262">
            <v>0</v>
          </cell>
        </row>
        <row r="268">
          <cell r="G268">
            <v>-134680.32728710631</v>
          </cell>
          <cell r="H268">
            <v>-133271.86562292787</v>
          </cell>
          <cell r="I268">
            <v>-122480.66907351716</v>
          </cell>
          <cell r="J268">
            <v>-119188.87156191934</v>
          </cell>
          <cell r="K268">
            <v>-115897.07405032152</v>
          </cell>
          <cell r="L268">
            <v>-112605.2765387237</v>
          </cell>
          <cell r="M268">
            <v>-109313.47902712588</v>
          </cell>
          <cell r="N268">
            <v>-106021.68151552806</v>
          </cell>
          <cell r="O268">
            <v>-102729.88400393024</v>
          </cell>
          <cell r="P268">
            <v>-99438.086492332426</v>
          </cell>
          <cell r="Q268">
            <v>-96146.288980734607</v>
          </cell>
          <cell r="R268">
            <v>-92854.491469136789</v>
          </cell>
          <cell r="S268">
            <v>-89562.69395753897</v>
          </cell>
          <cell r="T268">
            <v>-86270.896445941151</v>
          </cell>
          <cell r="U268">
            <v>-82979.098934343332</v>
          </cell>
          <cell r="V268">
            <v>-79687.301422745513</v>
          </cell>
          <cell r="W268">
            <v>-76395.503911147694</v>
          </cell>
          <cell r="X268">
            <v>-73103.706399549876</v>
          </cell>
          <cell r="Y268">
            <v>-69811.908887952057</v>
          </cell>
          <cell r="Z268">
            <v>-66520.111376354238</v>
          </cell>
          <cell r="AA268">
            <v>-63402.023274756422</v>
          </cell>
          <cell r="AB268">
            <v>-59027.725763158604</v>
          </cell>
          <cell r="AC268">
            <v>155878.32347235622</v>
          </cell>
          <cell r="AD268">
            <v>155878.32347235622</v>
          </cell>
          <cell r="AE268">
            <v>155878.32347235622</v>
          </cell>
          <cell r="AF268">
            <v>155878.32347235622</v>
          </cell>
          <cell r="AG268">
            <v>155878.32347235622</v>
          </cell>
          <cell r="AH268">
            <v>155878.32347235622</v>
          </cell>
          <cell r="AI268">
            <v>155878.32347235622</v>
          </cell>
          <cell r="AJ268">
            <v>155878.32347235622</v>
          </cell>
          <cell r="AK268">
            <v>155878.32347235622</v>
          </cell>
          <cell r="AL268">
            <v>155878.32347235622</v>
          </cell>
          <cell r="AM268">
            <v>155878.32347235622</v>
          </cell>
          <cell r="AN268">
            <v>155878.32347235622</v>
          </cell>
          <cell r="AO268">
            <v>155878.32347235622</v>
          </cell>
          <cell r="AP268">
            <v>155878.32347235622</v>
          </cell>
          <cell r="AQ268">
            <v>155878.32347235622</v>
          </cell>
          <cell r="AR268">
            <v>155878.32347235622</v>
          </cell>
          <cell r="AS268">
            <v>155878.32347235622</v>
          </cell>
          <cell r="AT268">
            <v>155878.32347235622</v>
          </cell>
          <cell r="AU268">
            <v>155878.32347235622</v>
          </cell>
        </row>
        <row r="270">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H272">
            <v>6734.016364355316</v>
          </cell>
          <cell r="I272">
            <v>6663.5932811463936</v>
          </cell>
          <cell r="J272">
            <v>6124.0334536758583</v>
          </cell>
          <cell r="K272">
            <v>5959.4435780959675</v>
          </cell>
          <cell r="L272">
            <v>5794.8537025160767</v>
          </cell>
          <cell r="M272">
            <v>5630.2638269361851</v>
          </cell>
          <cell r="N272">
            <v>5465.6739513562943</v>
          </cell>
          <cell r="O272">
            <v>5301.0840757764036</v>
          </cell>
          <cell r="P272">
            <v>5136.4942001965128</v>
          </cell>
          <cell r="Q272">
            <v>4971.904324616622</v>
          </cell>
          <cell r="R272">
            <v>4807.3144490367304</v>
          </cell>
          <cell r="S272">
            <v>4642.7245734568396</v>
          </cell>
          <cell r="T272">
            <v>4478.1346978769488</v>
          </cell>
          <cell r="U272">
            <v>4313.5448222970581</v>
          </cell>
          <cell r="V272">
            <v>4148.9549467171664</v>
          </cell>
          <cell r="W272">
            <v>3984.3650711372757</v>
          </cell>
          <cell r="X272">
            <v>3819.7751955573849</v>
          </cell>
          <cell r="Y272">
            <v>3655.1853199774941</v>
          </cell>
          <cell r="Z272">
            <v>3490.5954443976029</v>
          </cell>
          <cell r="AA272">
            <v>3326.0055688177122</v>
          </cell>
          <cell r="AB272">
            <v>3170.1011637378215</v>
          </cell>
          <cell r="AC272">
            <v>2951.3862881579303</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H273">
            <v>6734.016364355316</v>
          </cell>
          <cell r="I273">
            <v>13397.60964550171</v>
          </cell>
          <cell r="J273">
            <v>19521.643099177571</v>
          </cell>
          <cell r="K273">
            <v>25481.086677273539</v>
          </cell>
          <cell r="L273">
            <v>31275.940379789616</v>
          </cell>
          <cell r="M273">
            <v>36906.204206725801</v>
          </cell>
          <cell r="N273">
            <v>42371.878158082094</v>
          </cell>
          <cell r="O273">
            <v>47672.962233858496</v>
          </cell>
          <cell r="P273">
            <v>52809.456434055006</v>
          </cell>
          <cell r="Q273">
            <v>57781.360758671624</v>
          </cell>
          <cell r="R273">
            <v>62588.675207708351</v>
          </cell>
          <cell r="S273">
            <v>67231.399781165193</v>
          </cell>
          <cell r="T273">
            <v>71709.534479042137</v>
          </cell>
          <cell r="U273">
            <v>76023.079301339196</v>
          </cell>
          <cell r="V273">
            <v>80172.034248056356</v>
          </cell>
          <cell r="W273">
            <v>84156.399319193632</v>
          </cell>
          <cell r="X273">
            <v>87976.174514751023</v>
          </cell>
          <cell r="Y273">
            <v>91631.359834728515</v>
          </cell>
          <cell r="Z273">
            <v>95121.955279126123</v>
          </cell>
          <cell r="AA273">
            <v>98447.960847943832</v>
          </cell>
          <cell r="AB273">
            <v>101618.06201168166</v>
          </cell>
          <cell r="AC273">
            <v>104569.44829983958</v>
          </cell>
          <cell r="AD273">
            <v>104569.44829983958</v>
          </cell>
          <cell r="AE273">
            <v>104569.44829983958</v>
          </cell>
          <cell r="AF273">
            <v>104569.44829983958</v>
          </cell>
          <cell r="AG273">
            <v>104569.44829983958</v>
          </cell>
          <cell r="AH273">
            <v>104569.44829983958</v>
          </cell>
          <cell r="AI273">
            <v>104569.44829983958</v>
          </cell>
          <cell r="AJ273">
            <v>104569.44829983958</v>
          </cell>
          <cell r="AK273">
            <v>104569.44829983958</v>
          </cell>
          <cell r="AL273">
            <v>104569.44829983958</v>
          </cell>
          <cell r="AM273">
            <v>104569.44829983958</v>
          </cell>
          <cell r="AN273">
            <v>104569.44829983958</v>
          </cell>
          <cell r="AO273">
            <v>104569.44829983958</v>
          </cell>
          <cell r="AP273">
            <v>104569.44829983958</v>
          </cell>
          <cell r="AQ273">
            <v>104569.44829983958</v>
          </cell>
          <cell r="AR273">
            <v>104569.44829983958</v>
          </cell>
          <cell r="AS273">
            <v>104569.44829983958</v>
          </cell>
          <cell r="AT273">
            <v>104569.44829983958</v>
          </cell>
          <cell r="AU273">
            <v>104569.44829983958</v>
          </cell>
        </row>
        <row r="274">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155878.32347235622</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-10261.775034503327</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82">
          <cell r="E282" t="str">
            <v>Tax</v>
          </cell>
          <cell r="I282" t="str">
            <v>Year 1</v>
          </cell>
          <cell r="M282" t="str">
            <v>Year 2</v>
          </cell>
          <cell r="Q282" t="str">
            <v>Year 3</v>
          </cell>
          <cell r="U282" t="str">
            <v>Year 4</v>
          </cell>
          <cell r="Y282" t="str">
            <v>Year 5</v>
          </cell>
          <cell r="AC282" t="str">
            <v>Year 6</v>
          </cell>
          <cell r="AG282" t="str">
            <v>Year 7</v>
          </cell>
          <cell r="AK282" t="str">
            <v>Year 8</v>
          </cell>
          <cell r="AO282" t="str">
            <v>Year 9</v>
          </cell>
          <cell r="AS282" t="str">
            <v>Year 10</v>
          </cell>
        </row>
        <row r="283">
          <cell r="G283">
            <v>0</v>
          </cell>
          <cell r="H283">
            <v>1</v>
          </cell>
          <cell r="I283">
            <v>2</v>
          </cell>
          <cell r="J283">
            <v>3</v>
          </cell>
          <cell r="K283">
            <v>4</v>
          </cell>
          <cell r="L283">
            <v>5</v>
          </cell>
          <cell r="M283">
            <v>6</v>
          </cell>
          <cell r="N283">
            <v>7</v>
          </cell>
          <cell r="O283">
            <v>8</v>
          </cell>
          <cell r="P283">
            <v>9</v>
          </cell>
          <cell r="Q283">
            <v>10</v>
          </cell>
          <cell r="R283">
            <v>11</v>
          </cell>
          <cell r="S283">
            <v>12</v>
          </cell>
          <cell r="T283">
            <v>13</v>
          </cell>
          <cell r="U283">
            <v>14</v>
          </cell>
          <cell r="V283">
            <v>15</v>
          </cell>
          <cell r="W283">
            <v>16</v>
          </cell>
          <cell r="X283">
            <v>17</v>
          </cell>
          <cell r="Y283">
            <v>18</v>
          </cell>
          <cell r="Z283">
            <v>19</v>
          </cell>
          <cell r="AA283">
            <v>20</v>
          </cell>
          <cell r="AB283">
            <v>21</v>
          </cell>
          <cell r="AC283">
            <v>22</v>
          </cell>
          <cell r="AD283">
            <v>23</v>
          </cell>
          <cell r="AE283">
            <v>24</v>
          </cell>
          <cell r="AF283">
            <v>25</v>
          </cell>
          <cell r="AG283">
            <v>26</v>
          </cell>
          <cell r="AH283">
            <v>27</v>
          </cell>
          <cell r="AI283">
            <v>28</v>
          </cell>
          <cell r="AJ283">
            <v>29</v>
          </cell>
          <cell r="AK283">
            <v>30</v>
          </cell>
          <cell r="AL283">
            <v>31</v>
          </cell>
          <cell r="AM283">
            <v>32</v>
          </cell>
          <cell r="AN283">
            <v>33</v>
          </cell>
          <cell r="AO283">
            <v>34</v>
          </cell>
          <cell r="AP283">
            <v>35</v>
          </cell>
          <cell r="AQ283">
            <v>36</v>
          </cell>
          <cell r="AR283">
            <v>37</v>
          </cell>
          <cell r="AS283">
            <v>38</v>
          </cell>
          <cell r="AT283">
            <v>39</v>
          </cell>
          <cell r="AU283">
            <v>40</v>
          </cell>
          <cell r="AW283" t="str">
            <v>Year 1</v>
          </cell>
          <cell r="AX283" t="str">
            <v>Year 2</v>
          </cell>
          <cell r="AY283" t="str">
            <v>Year 3</v>
          </cell>
          <cell r="AZ283" t="str">
            <v>Year 4</v>
          </cell>
          <cell r="BA283" t="str">
            <v>Year 5</v>
          </cell>
          <cell r="BB283" t="str">
            <v>Year 6</v>
          </cell>
          <cell r="BC283" t="str">
            <v>Year 7</v>
          </cell>
          <cell r="BD283" t="str">
            <v>Year 8</v>
          </cell>
          <cell r="BE283" t="str">
            <v>Year 9</v>
          </cell>
          <cell r="BF283" t="str">
            <v>Year 10</v>
          </cell>
        </row>
        <row r="286">
          <cell r="G286" t="str">
            <v>Asset Depreciation</v>
          </cell>
          <cell r="H286" t="str">
            <v>Initial Asset Value</v>
          </cell>
          <cell r="I286" t="str">
            <v>Building / Value</v>
          </cell>
          <cell r="J286" t="str">
            <v>Building Depreciation</v>
          </cell>
          <cell r="K286" t="str">
            <v>Capex Depreciation</v>
          </cell>
          <cell r="L286" t="str">
            <v>Capex Depreciation</v>
          </cell>
          <cell r="M286" t="str">
            <v>Capital Gain Tax</v>
          </cell>
          <cell r="N286" t="str">
            <v>Income Tax</v>
          </cell>
          <cell r="O286" t="str">
            <v>Tax paid at end</v>
          </cell>
          <cell r="AW286" t="str">
            <v>Initial Asset Value</v>
          </cell>
          <cell r="AX286" t="str">
            <v>Building / Value</v>
          </cell>
          <cell r="AY286" t="str">
            <v>Building Depreciation</v>
          </cell>
          <cell r="AZ286" t="str">
            <v>Capex Depreciation</v>
          </cell>
          <cell r="BA286" t="str">
            <v>Capex Depreciation</v>
          </cell>
          <cell r="BB286" t="str">
            <v>Capital Gain Tax</v>
          </cell>
          <cell r="BC286" t="str">
            <v>Income Tax</v>
          </cell>
          <cell r="BD286" t="str">
            <v>Tax paid at end</v>
          </cell>
        </row>
        <row r="287">
          <cell r="G287" t="str">
            <v>No</v>
          </cell>
          <cell r="H287">
            <v>364445.78529033315</v>
          </cell>
          <cell r="J287">
            <v>25</v>
          </cell>
          <cell r="K287" t="str">
            <v>No</v>
          </cell>
          <cell r="L287">
            <v>15</v>
          </cell>
          <cell r="M287">
            <v>0.3543</v>
          </cell>
          <cell r="N287">
            <v>0.3543</v>
          </cell>
          <cell r="AW287">
            <v>364445.78529033315</v>
          </cell>
          <cell r="AX287">
            <v>0</v>
          </cell>
          <cell r="AY287">
            <v>25</v>
          </cell>
          <cell r="AZ287" t="str">
            <v>No</v>
          </cell>
          <cell r="BA287">
            <v>15</v>
          </cell>
          <cell r="BB287">
            <v>0.3543</v>
          </cell>
          <cell r="BC287">
            <v>0.3543</v>
          </cell>
          <cell r="BD287">
            <v>0</v>
          </cell>
        </row>
        <row r="290">
          <cell r="E290" t="str">
            <v>Land NAV BOP</v>
          </cell>
          <cell r="G290">
            <v>0</v>
          </cell>
          <cell r="H290">
            <v>364445.78529033315</v>
          </cell>
          <cell r="I290">
            <v>364445.78529033315</v>
          </cell>
          <cell r="J290">
            <v>364445.78529033315</v>
          </cell>
          <cell r="K290">
            <v>364445.78529033315</v>
          </cell>
          <cell r="L290">
            <v>364445.78529033315</v>
          </cell>
          <cell r="M290">
            <v>364445.78529033315</v>
          </cell>
          <cell r="N290">
            <v>364445.78529033315</v>
          </cell>
          <cell r="O290">
            <v>364445.78529033315</v>
          </cell>
          <cell r="P290">
            <v>364445.78529033315</v>
          </cell>
          <cell r="Q290">
            <v>364445.78529033315</v>
          </cell>
          <cell r="R290">
            <v>364445.78529033315</v>
          </cell>
          <cell r="S290">
            <v>364445.78529033315</v>
          </cell>
          <cell r="T290">
            <v>364445.78529033315</v>
          </cell>
          <cell r="U290">
            <v>364445.78529033315</v>
          </cell>
          <cell r="V290">
            <v>364445.78529033315</v>
          </cell>
          <cell r="W290">
            <v>364445.78529033315</v>
          </cell>
          <cell r="X290">
            <v>364445.78529033315</v>
          </cell>
          <cell r="Y290">
            <v>364445.78529033315</v>
          </cell>
          <cell r="Z290">
            <v>364445.78529033315</v>
          </cell>
          <cell r="AA290">
            <v>364445.78529033315</v>
          </cell>
          <cell r="AB290">
            <v>364445.78529033315</v>
          </cell>
          <cell r="AC290">
            <v>364445.78529033315</v>
          </cell>
          <cell r="AD290">
            <v>273334.33896774985</v>
          </cell>
          <cell r="AE290">
            <v>273334.33896774985</v>
          </cell>
          <cell r="AF290">
            <v>273334.33896774985</v>
          </cell>
          <cell r="AG290">
            <v>273334.33896774985</v>
          </cell>
          <cell r="AH290">
            <v>273334.33896774985</v>
          </cell>
          <cell r="AI290">
            <v>273334.33896774985</v>
          </cell>
          <cell r="AJ290">
            <v>273334.33896774985</v>
          </cell>
          <cell r="AK290">
            <v>273334.33896774985</v>
          </cell>
          <cell r="AL290">
            <v>273334.33896774985</v>
          </cell>
          <cell r="AM290">
            <v>273334.33896774985</v>
          </cell>
          <cell r="AN290">
            <v>273334.33896774985</v>
          </cell>
          <cell r="AO290">
            <v>273334.33896774985</v>
          </cell>
          <cell r="AP290">
            <v>273334.33896774985</v>
          </cell>
          <cell r="AQ290">
            <v>273334.33896774985</v>
          </cell>
          <cell r="AR290">
            <v>273334.33896774985</v>
          </cell>
          <cell r="AS290">
            <v>273334.33896774985</v>
          </cell>
          <cell r="AT290">
            <v>273334.33896774985</v>
          </cell>
          <cell r="AU290">
            <v>273334.33896774985</v>
          </cell>
        </row>
        <row r="291">
          <cell r="E291" t="str">
            <v>Building NAV BOP</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-273334.33896774985</v>
          </cell>
          <cell r="AE291">
            <v>-273334.33896774985</v>
          </cell>
          <cell r="AF291">
            <v>-273334.33896774985</v>
          </cell>
          <cell r="AG291">
            <v>-273334.33896774985</v>
          </cell>
          <cell r="AH291">
            <v>-273334.33896774985</v>
          </cell>
          <cell r="AI291">
            <v>-273334.33896774985</v>
          </cell>
          <cell r="AJ291">
            <v>-273334.33896774985</v>
          </cell>
          <cell r="AK291">
            <v>-273334.33896774985</v>
          </cell>
          <cell r="AL291">
            <v>-273334.33896774985</v>
          </cell>
          <cell r="AM291">
            <v>-273334.33896774985</v>
          </cell>
          <cell r="AN291">
            <v>-273334.33896774985</v>
          </cell>
          <cell r="AO291">
            <v>-273334.33896774985</v>
          </cell>
          <cell r="AP291">
            <v>-273334.33896774985</v>
          </cell>
          <cell r="AQ291">
            <v>-273334.33896774985</v>
          </cell>
          <cell r="AR291">
            <v>-273334.33896774985</v>
          </cell>
          <cell r="AS291">
            <v>-273334.33896774985</v>
          </cell>
          <cell r="AT291">
            <v>-273334.33896774985</v>
          </cell>
          <cell r="AU291">
            <v>-273334.33896774985</v>
          </cell>
        </row>
        <row r="292">
          <cell r="E292" t="str">
            <v>Capex NAV BOP</v>
          </cell>
          <cell r="H292">
            <v>0</v>
          </cell>
          <cell r="I292">
            <v>2282.5</v>
          </cell>
          <cell r="J292">
            <v>3365</v>
          </cell>
          <cell r="K292">
            <v>4447.5</v>
          </cell>
          <cell r="L292">
            <v>5530</v>
          </cell>
          <cell r="M292">
            <v>6612.5</v>
          </cell>
          <cell r="N292">
            <v>7695</v>
          </cell>
          <cell r="O292">
            <v>8777.5</v>
          </cell>
          <cell r="P292">
            <v>9860</v>
          </cell>
          <cell r="Q292">
            <v>10942.5</v>
          </cell>
          <cell r="R292">
            <v>12025</v>
          </cell>
          <cell r="S292">
            <v>13107.5</v>
          </cell>
          <cell r="T292">
            <v>14190</v>
          </cell>
          <cell r="U292">
            <v>15272.5</v>
          </cell>
          <cell r="V292">
            <v>16355</v>
          </cell>
          <cell r="W292">
            <v>17437.5</v>
          </cell>
          <cell r="X292">
            <v>18520</v>
          </cell>
          <cell r="Y292">
            <v>19602.5</v>
          </cell>
          <cell r="Z292">
            <v>20685</v>
          </cell>
          <cell r="AA292">
            <v>21767.5</v>
          </cell>
          <cell r="AB292">
            <v>22850</v>
          </cell>
          <cell r="AC292">
            <v>22850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E293" t="str">
            <v>Total NAV BOP</v>
          </cell>
          <cell r="H293">
            <v>364445.78529033315</v>
          </cell>
          <cell r="I293">
            <v>366728.28529033315</v>
          </cell>
          <cell r="J293">
            <v>367810.78529033315</v>
          </cell>
          <cell r="K293">
            <v>368893.28529033315</v>
          </cell>
          <cell r="L293">
            <v>369975.78529033315</v>
          </cell>
          <cell r="M293">
            <v>371058.28529033315</v>
          </cell>
          <cell r="N293">
            <v>372140.78529033315</v>
          </cell>
          <cell r="O293">
            <v>373223.28529033315</v>
          </cell>
          <cell r="P293">
            <v>374305.78529033315</v>
          </cell>
          <cell r="Q293">
            <v>375388.28529033315</v>
          </cell>
          <cell r="R293">
            <v>376470.78529033315</v>
          </cell>
          <cell r="S293">
            <v>377553.28529033315</v>
          </cell>
          <cell r="T293">
            <v>378635.78529033315</v>
          </cell>
          <cell r="U293">
            <v>379718.28529033315</v>
          </cell>
          <cell r="V293">
            <v>380800.78529033315</v>
          </cell>
          <cell r="W293">
            <v>381883.28529033315</v>
          </cell>
          <cell r="X293">
            <v>382965.78529033315</v>
          </cell>
          <cell r="Y293">
            <v>384048.28529033315</v>
          </cell>
          <cell r="Z293">
            <v>385130.78529033315</v>
          </cell>
          <cell r="AA293">
            <v>386213.28529033315</v>
          </cell>
          <cell r="AB293">
            <v>387295.78529033315</v>
          </cell>
          <cell r="AC293">
            <v>387295.78529033315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row>
        <row r="294">
          <cell r="D294">
            <v>22850</v>
          </cell>
          <cell r="E294" t="str">
            <v>New Capex</v>
          </cell>
          <cell r="G294">
            <v>0</v>
          </cell>
          <cell r="H294">
            <v>2282.5</v>
          </cell>
          <cell r="I294">
            <v>1082.5</v>
          </cell>
          <cell r="J294">
            <v>1082.5</v>
          </cell>
          <cell r="K294">
            <v>1082.5</v>
          </cell>
          <cell r="L294">
            <v>1082.5</v>
          </cell>
          <cell r="M294">
            <v>1082.5</v>
          </cell>
          <cell r="N294">
            <v>1082.5</v>
          </cell>
          <cell r="O294">
            <v>1082.5</v>
          </cell>
          <cell r="P294">
            <v>1082.5</v>
          </cell>
          <cell r="Q294">
            <v>1082.5</v>
          </cell>
          <cell r="R294">
            <v>1082.5</v>
          </cell>
          <cell r="S294">
            <v>1082.5</v>
          </cell>
          <cell r="T294">
            <v>1082.5</v>
          </cell>
          <cell r="U294">
            <v>1082.5</v>
          </cell>
          <cell r="V294">
            <v>1082.5</v>
          </cell>
          <cell r="W294">
            <v>1082.5</v>
          </cell>
          <cell r="X294">
            <v>1082.5</v>
          </cell>
          <cell r="Y294">
            <v>1082.5</v>
          </cell>
          <cell r="Z294">
            <v>1082.5</v>
          </cell>
          <cell r="AA294">
            <v>1082.5</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row>
        <row r="295">
          <cell r="D295">
            <v>0</v>
          </cell>
          <cell r="E295" t="str">
            <v>Building Depreciation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D296">
            <v>0</v>
          </cell>
          <cell r="E296" t="str">
            <v>Capex Depreciation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D297">
            <v>-91111.446322583288</v>
          </cell>
          <cell r="E297" t="str">
            <v>Land Sold</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-91111.446322583288</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D298">
            <v>-273334.33896774985</v>
          </cell>
          <cell r="E298" t="str">
            <v>Building Sold</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-273334.33896774985</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row>
        <row r="299">
          <cell r="D299">
            <v>-22850</v>
          </cell>
          <cell r="E299" t="str">
            <v>Capex Sold</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-22850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D300">
            <v>-387295.78529033315</v>
          </cell>
          <cell r="E300" t="str">
            <v>Sold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-387295.78529033315</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E301" t="str">
            <v>Land NAV EOP</v>
          </cell>
          <cell r="G301">
            <v>364445.78529033315</v>
          </cell>
          <cell r="H301">
            <v>364445.78529033315</v>
          </cell>
          <cell r="I301">
            <v>364445.78529033315</v>
          </cell>
          <cell r="J301">
            <v>364445.78529033315</v>
          </cell>
          <cell r="K301">
            <v>364445.78529033315</v>
          </cell>
          <cell r="L301">
            <v>364445.78529033315</v>
          </cell>
          <cell r="M301">
            <v>364445.78529033315</v>
          </cell>
          <cell r="N301">
            <v>364445.78529033315</v>
          </cell>
          <cell r="O301">
            <v>364445.78529033315</v>
          </cell>
          <cell r="P301">
            <v>364445.78529033315</v>
          </cell>
          <cell r="Q301">
            <v>364445.78529033315</v>
          </cell>
          <cell r="R301">
            <v>364445.78529033315</v>
          </cell>
          <cell r="S301">
            <v>364445.78529033315</v>
          </cell>
          <cell r="T301">
            <v>364445.78529033315</v>
          </cell>
          <cell r="U301">
            <v>364445.78529033315</v>
          </cell>
          <cell r="V301">
            <v>364445.78529033315</v>
          </cell>
          <cell r="W301">
            <v>364445.78529033315</v>
          </cell>
          <cell r="X301">
            <v>364445.78529033315</v>
          </cell>
          <cell r="Y301">
            <v>364445.78529033315</v>
          </cell>
          <cell r="Z301">
            <v>364445.78529033315</v>
          </cell>
          <cell r="AA301">
            <v>364445.78529033315</v>
          </cell>
          <cell r="AB301">
            <v>364445.78529033315</v>
          </cell>
          <cell r="AC301">
            <v>273334.33896774985</v>
          </cell>
          <cell r="AD301">
            <v>273334.33896774985</v>
          </cell>
          <cell r="AE301">
            <v>273334.33896774985</v>
          </cell>
          <cell r="AF301">
            <v>273334.33896774985</v>
          </cell>
          <cell r="AG301">
            <v>273334.33896774985</v>
          </cell>
          <cell r="AH301">
            <v>273334.33896774985</v>
          </cell>
          <cell r="AI301">
            <v>273334.33896774985</v>
          </cell>
          <cell r="AJ301">
            <v>273334.33896774985</v>
          </cell>
          <cell r="AK301">
            <v>273334.33896774985</v>
          </cell>
          <cell r="AL301">
            <v>273334.33896774985</v>
          </cell>
          <cell r="AM301">
            <v>273334.33896774985</v>
          </cell>
          <cell r="AN301">
            <v>273334.33896774985</v>
          </cell>
          <cell r="AO301">
            <v>273334.33896774985</v>
          </cell>
          <cell r="AP301">
            <v>273334.33896774985</v>
          </cell>
          <cell r="AQ301">
            <v>273334.33896774985</v>
          </cell>
          <cell r="AR301">
            <v>273334.33896774985</v>
          </cell>
          <cell r="AS301">
            <v>273334.33896774985</v>
          </cell>
          <cell r="AT301">
            <v>273334.33896774985</v>
          </cell>
          <cell r="AU301">
            <v>273334.33896774985</v>
          </cell>
        </row>
        <row r="302">
          <cell r="E302" t="str">
            <v>Building NAV EOP</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-273334.33896774985</v>
          </cell>
          <cell r="AD302">
            <v>-273334.33896774985</v>
          </cell>
          <cell r="AE302">
            <v>-273334.33896774985</v>
          </cell>
          <cell r="AF302">
            <v>-273334.33896774985</v>
          </cell>
          <cell r="AG302">
            <v>-273334.33896774985</v>
          </cell>
          <cell r="AH302">
            <v>-273334.33896774985</v>
          </cell>
          <cell r="AI302">
            <v>-273334.33896774985</v>
          </cell>
          <cell r="AJ302">
            <v>-273334.33896774985</v>
          </cell>
          <cell r="AK302">
            <v>-273334.33896774985</v>
          </cell>
          <cell r="AL302">
            <v>-273334.33896774985</v>
          </cell>
          <cell r="AM302">
            <v>-273334.33896774985</v>
          </cell>
          <cell r="AN302">
            <v>-273334.33896774985</v>
          </cell>
          <cell r="AO302">
            <v>-273334.33896774985</v>
          </cell>
          <cell r="AP302">
            <v>-273334.33896774985</v>
          </cell>
          <cell r="AQ302">
            <v>-273334.33896774985</v>
          </cell>
          <cell r="AR302">
            <v>-273334.33896774985</v>
          </cell>
          <cell r="AS302">
            <v>-273334.33896774985</v>
          </cell>
          <cell r="AT302">
            <v>-273334.33896774985</v>
          </cell>
          <cell r="AU302">
            <v>-273334.33896774985</v>
          </cell>
        </row>
        <row r="303">
          <cell r="E303" t="str">
            <v>Capex NAV EOP</v>
          </cell>
          <cell r="G303">
            <v>0</v>
          </cell>
          <cell r="H303">
            <v>2282.5</v>
          </cell>
          <cell r="I303">
            <v>3365</v>
          </cell>
          <cell r="J303">
            <v>4447.5</v>
          </cell>
          <cell r="K303">
            <v>5530</v>
          </cell>
          <cell r="L303">
            <v>6612.5</v>
          </cell>
          <cell r="M303">
            <v>7695</v>
          </cell>
          <cell r="N303">
            <v>8777.5</v>
          </cell>
          <cell r="O303">
            <v>9860</v>
          </cell>
          <cell r="P303">
            <v>10942.5</v>
          </cell>
          <cell r="Q303">
            <v>12025</v>
          </cell>
          <cell r="R303">
            <v>13107.5</v>
          </cell>
          <cell r="S303">
            <v>14190</v>
          </cell>
          <cell r="T303">
            <v>15272.5</v>
          </cell>
          <cell r="U303">
            <v>16355</v>
          </cell>
          <cell r="V303">
            <v>17437.5</v>
          </cell>
          <cell r="W303">
            <v>18520</v>
          </cell>
          <cell r="X303">
            <v>19602.5</v>
          </cell>
          <cell r="Y303">
            <v>20685</v>
          </cell>
          <cell r="Z303">
            <v>21767.5</v>
          </cell>
          <cell r="AA303">
            <v>22850</v>
          </cell>
          <cell r="AB303">
            <v>22850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E304" t="str">
            <v>Total NAV EOP</v>
          </cell>
          <cell r="G304">
            <v>364445.78529033315</v>
          </cell>
          <cell r="H304">
            <v>366728.28529033315</v>
          </cell>
          <cell r="I304">
            <v>367810.78529033315</v>
          </cell>
          <cell r="J304">
            <v>368893.28529033315</v>
          </cell>
          <cell r="K304">
            <v>369975.78529033315</v>
          </cell>
          <cell r="L304">
            <v>371058.28529033315</v>
          </cell>
          <cell r="M304">
            <v>372140.78529033315</v>
          </cell>
          <cell r="N304">
            <v>373223.28529033315</v>
          </cell>
          <cell r="O304">
            <v>374305.78529033315</v>
          </cell>
          <cell r="P304">
            <v>375388.28529033315</v>
          </cell>
          <cell r="Q304">
            <v>376470.78529033315</v>
          </cell>
          <cell r="R304">
            <v>377553.28529033315</v>
          </cell>
          <cell r="S304">
            <v>378635.78529033315</v>
          </cell>
          <cell r="T304">
            <v>379718.28529033315</v>
          </cell>
          <cell r="U304">
            <v>380800.78529033315</v>
          </cell>
          <cell r="V304">
            <v>381883.28529033315</v>
          </cell>
          <cell r="W304">
            <v>382965.78529033315</v>
          </cell>
          <cell r="X304">
            <v>384048.28529033315</v>
          </cell>
          <cell r="Y304">
            <v>385130.78529033315</v>
          </cell>
          <cell r="Z304">
            <v>386213.28529033315</v>
          </cell>
          <cell r="AA304">
            <v>387295.78529033315</v>
          </cell>
          <cell r="AB304">
            <v>387295.78529033315</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7">
          <cell r="E307" t="str">
            <v>Capital Gain Tax</v>
          </cell>
        </row>
        <row r="309">
          <cell r="D309">
            <v>499088.2833333335</v>
          </cell>
          <cell r="E309" t="str">
            <v>NDV</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499088.2833333335</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W309">
            <v>0</v>
          </cell>
          <cell r="AX309">
            <v>0</v>
          </cell>
          <cell r="AY309">
            <v>0</v>
          </cell>
          <cell r="AZ309">
            <v>0</v>
          </cell>
          <cell r="BA309">
            <v>0</v>
          </cell>
          <cell r="BB309">
            <v>499088.2833333335</v>
          </cell>
          <cell r="BC309">
            <v>0</v>
          </cell>
          <cell r="BD309">
            <v>0</v>
          </cell>
          <cell r="BE309">
            <v>0</v>
          </cell>
          <cell r="BF309">
            <v>0</v>
          </cell>
        </row>
        <row r="310">
          <cell r="D310">
            <v>0</v>
          </cell>
          <cell r="E310" t="str">
            <v>VAT on Margin</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W310">
            <v>0</v>
          </cell>
          <cell r="AX310">
            <v>0</v>
          </cell>
          <cell r="AY310">
            <v>0</v>
          </cell>
          <cell r="AZ310">
            <v>0</v>
          </cell>
          <cell r="BA310">
            <v>0</v>
          </cell>
          <cell r="BB310">
            <v>0</v>
          </cell>
          <cell r="BC310">
            <v>0</v>
          </cell>
          <cell r="BD310">
            <v>0</v>
          </cell>
          <cell r="BE310">
            <v>0</v>
          </cell>
          <cell r="BF310">
            <v>0</v>
          </cell>
        </row>
        <row r="311">
          <cell r="D311">
            <v>-22850</v>
          </cell>
          <cell r="E311" t="str">
            <v>Capex</v>
          </cell>
          <cell r="G311">
            <v>0</v>
          </cell>
          <cell r="H311">
            <v>-2282.5</v>
          </cell>
          <cell r="I311">
            <v>-1082.5</v>
          </cell>
          <cell r="J311">
            <v>-1082.5</v>
          </cell>
          <cell r="K311">
            <v>-1082.5</v>
          </cell>
          <cell r="L311">
            <v>-1082.5</v>
          </cell>
          <cell r="M311">
            <v>-1082.5</v>
          </cell>
          <cell r="N311">
            <v>-1082.5</v>
          </cell>
          <cell r="O311">
            <v>-1082.5</v>
          </cell>
          <cell r="P311">
            <v>-1082.5</v>
          </cell>
          <cell r="Q311">
            <v>-1082.5</v>
          </cell>
          <cell r="R311">
            <v>-1082.5</v>
          </cell>
          <cell r="S311">
            <v>-1082.5</v>
          </cell>
          <cell r="T311">
            <v>-1082.5</v>
          </cell>
          <cell r="U311">
            <v>-1082.5</v>
          </cell>
          <cell r="V311">
            <v>-1082.5</v>
          </cell>
          <cell r="W311">
            <v>-1082.5</v>
          </cell>
          <cell r="X311">
            <v>-1082.5</v>
          </cell>
          <cell r="Y311">
            <v>-1082.5</v>
          </cell>
          <cell r="Z311">
            <v>-1082.5</v>
          </cell>
          <cell r="AA311">
            <v>-1082.5</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W311">
            <v>-5530</v>
          </cell>
          <cell r="AX311">
            <v>-4330</v>
          </cell>
          <cell r="AY311">
            <v>-4330</v>
          </cell>
          <cell r="AZ311">
            <v>-4330</v>
          </cell>
          <cell r="BA311">
            <v>-4330</v>
          </cell>
          <cell r="BB311">
            <v>0</v>
          </cell>
          <cell r="BC311">
            <v>0</v>
          </cell>
          <cell r="BD311">
            <v>0</v>
          </cell>
          <cell r="BE311">
            <v>0</v>
          </cell>
          <cell r="BF311">
            <v>0</v>
          </cell>
        </row>
        <row r="312">
          <cell r="D312">
            <v>-364445.78529033315</v>
          </cell>
          <cell r="E312" t="str">
            <v>NAV</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-364445.78529033315</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W312">
            <v>0</v>
          </cell>
          <cell r="AX312">
            <v>0</v>
          </cell>
          <cell r="AY312">
            <v>0</v>
          </cell>
          <cell r="AZ312">
            <v>0</v>
          </cell>
          <cell r="BA312">
            <v>0</v>
          </cell>
          <cell r="BB312">
            <v>-364445.78529033315</v>
          </cell>
          <cell r="BC312">
            <v>0</v>
          </cell>
          <cell r="BD312">
            <v>0</v>
          </cell>
          <cell r="BE312">
            <v>0</v>
          </cell>
          <cell r="BF312">
            <v>0</v>
          </cell>
        </row>
        <row r="314">
          <cell r="D314">
            <v>111792.49804300035</v>
          </cell>
          <cell r="E314" t="str">
            <v>Capital Gain</v>
          </cell>
          <cell r="H314">
            <v>-2282.5</v>
          </cell>
          <cell r="I314">
            <v>-1082.5</v>
          </cell>
          <cell r="J314">
            <v>-1082.5</v>
          </cell>
          <cell r="K314">
            <v>-1082.5</v>
          </cell>
          <cell r="L314">
            <v>-1082.5</v>
          </cell>
          <cell r="M314">
            <v>-1082.5</v>
          </cell>
          <cell r="N314">
            <v>-1082.5</v>
          </cell>
          <cell r="O314">
            <v>-1082.5</v>
          </cell>
          <cell r="P314">
            <v>-1082.5</v>
          </cell>
          <cell r="Q314">
            <v>-1082.5</v>
          </cell>
          <cell r="R314">
            <v>-1082.5</v>
          </cell>
          <cell r="S314">
            <v>-1082.5</v>
          </cell>
          <cell r="T314">
            <v>-1082.5</v>
          </cell>
          <cell r="U314">
            <v>-1082.5</v>
          </cell>
          <cell r="V314">
            <v>-1082.5</v>
          </cell>
          <cell r="W314">
            <v>-1082.5</v>
          </cell>
          <cell r="X314">
            <v>-1082.5</v>
          </cell>
          <cell r="Y314">
            <v>-1082.5</v>
          </cell>
          <cell r="Z314">
            <v>-1082.5</v>
          </cell>
          <cell r="AA314">
            <v>-1082.5</v>
          </cell>
          <cell r="AB314">
            <v>0</v>
          </cell>
          <cell r="AC314">
            <v>134642.49804300035</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W314">
            <v>-5530</v>
          </cell>
          <cell r="AX314">
            <v>-4330</v>
          </cell>
          <cell r="AY314">
            <v>-4330</v>
          </cell>
          <cell r="AZ314">
            <v>-4330</v>
          </cell>
          <cell r="BA314">
            <v>-4330</v>
          </cell>
          <cell r="BB314">
            <v>134642.49804300035</v>
          </cell>
          <cell r="BC314">
            <v>0</v>
          </cell>
          <cell r="BD314">
            <v>0</v>
          </cell>
          <cell r="BE314">
            <v>0</v>
          </cell>
          <cell r="BF314">
            <v>0</v>
          </cell>
        </row>
        <row r="317">
          <cell r="E317" t="str">
            <v>Income Tax</v>
          </cell>
        </row>
        <row r="319">
          <cell r="D319">
            <v>-33336.138537032661</v>
          </cell>
          <cell r="E319" t="str">
            <v>Acquisition Fees</v>
          </cell>
          <cell r="G319">
            <v>-33336.138537032661</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W319">
            <v>0</v>
          </cell>
          <cell r="AX319">
            <v>0</v>
          </cell>
          <cell r="AY319">
            <v>0</v>
          </cell>
          <cell r="AZ319">
            <v>0</v>
          </cell>
          <cell r="BA319">
            <v>0</v>
          </cell>
          <cell r="BB319">
            <v>0</v>
          </cell>
          <cell r="BC319">
            <v>0</v>
          </cell>
          <cell r="BD319">
            <v>0</v>
          </cell>
          <cell r="BE319">
            <v>0</v>
          </cell>
          <cell r="BF319">
            <v>0</v>
          </cell>
        </row>
        <row r="320">
          <cell r="D320">
            <v>168679.87900000007</v>
          </cell>
          <cell r="E320" t="str">
            <v>NOI</v>
          </cell>
          <cell r="G320">
            <v>0</v>
          </cell>
          <cell r="H320">
            <v>7675.3242500000015</v>
          </cell>
          <cell r="I320">
            <v>7675.3242500000015</v>
          </cell>
          <cell r="J320">
            <v>7675.3242500000015</v>
          </cell>
          <cell r="K320">
            <v>7675.3242500000015</v>
          </cell>
          <cell r="L320">
            <v>7675.3242500000015</v>
          </cell>
          <cell r="M320">
            <v>7675.3242500000015</v>
          </cell>
          <cell r="N320">
            <v>7675.3242500000015</v>
          </cell>
          <cell r="O320">
            <v>7675.3242500000015</v>
          </cell>
          <cell r="P320">
            <v>7675.3242500000015</v>
          </cell>
          <cell r="Q320">
            <v>7675.3242500000015</v>
          </cell>
          <cell r="R320">
            <v>7675.3242500000015</v>
          </cell>
          <cell r="S320">
            <v>7675.3242500000015</v>
          </cell>
          <cell r="T320">
            <v>7675.3242500000015</v>
          </cell>
          <cell r="U320">
            <v>7675.3242500000015</v>
          </cell>
          <cell r="V320">
            <v>7675.3242500000015</v>
          </cell>
          <cell r="W320">
            <v>7675.3242500000015</v>
          </cell>
          <cell r="X320">
            <v>7675.3242500000015</v>
          </cell>
          <cell r="Y320">
            <v>7675.3242500000015</v>
          </cell>
          <cell r="Z320">
            <v>7675.3242500000015</v>
          </cell>
          <cell r="AA320">
            <v>7498.0697500000024</v>
          </cell>
          <cell r="AB320">
            <v>7675.3242500000015</v>
          </cell>
          <cell r="AC320">
            <v>7675.3242500000015</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W320">
            <v>30701.297000000006</v>
          </cell>
          <cell r="AX320">
            <v>30701.297000000006</v>
          </cell>
          <cell r="AY320">
            <v>30701.297000000006</v>
          </cell>
          <cell r="AZ320">
            <v>30701.297000000006</v>
          </cell>
          <cell r="BA320">
            <v>30524.042500000007</v>
          </cell>
          <cell r="BB320">
            <v>15350.648500000003</v>
          </cell>
          <cell r="BC320">
            <v>0</v>
          </cell>
          <cell r="BD320">
            <v>0</v>
          </cell>
          <cell r="BE320">
            <v>0</v>
          </cell>
          <cell r="BF320">
            <v>0</v>
          </cell>
        </row>
        <row r="321">
          <cell r="D321">
            <v>-32450.632649801544</v>
          </cell>
          <cell r="E321" t="str">
            <v>Management Fees &amp; Tis</v>
          </cell>
          <cell r="G321">
            <v>0</v>
          </cell>
          <cell r="H321">
            <v>-1661.0207045956854</v>
          </cell>
          <cell r="I321">
            <v>-977.68485717631086</v>
          </cell>
          <cell r="J321">
            <v>-977.68485717631086</v>
          </cell>
          <cell r="K321">
            <v>-977.68485717631086</v>
          </cell>
          <cell r="L321">
            <v>-977.68485717631086</v>
          </cell>
          <cell r="M321">
            <v>-977.68485717631086</v>
          </cell>
          <cell r="N321">
            <v>-977.68485717631086</v>
          </cell>
          <cell r="O321">
            <v>-977.68485717631086</v>
          </cell>
          <cell r="P321">
            <v>-977.68485717631086</v>
          </cell>
          <cell r="Q321">
            <v>-977.68485717631086</v>
          </cell>
          <cell r="R321">
            <v>-977.68485717631086</v>
          </cell>
          <cell r="S321">
            <v>-977.68485717631086</v>
          </cell>
          <cell r="T321">
            <v>-977.68485717631086</v>
          </cell>
          <cell r="U321">
            <v>-977.68485717631086</v>
          </cell>
          <cell r="V321">
            <v>-977.68485717631086</v>
          </cell>
          <cell r="W321">
            <v>-977.68485717631086</v>
          </cell>
          <cell r="X321">
            <v>-977.68485717631086</v>
          </cell>
          <cell r="Y321">
            <v>-977.68485717631086</v>
          </cell>
          <cell r="Z321">
            <v>-977.68485717631086</v>
          </cell>
          <cell r="AA321">
            <v>-974.1397671763109</v>
          </cell>
          <cell r="AB321">
            <v>-977.68485717631086</v>
          </cell>
          <cell r="AC321">
            <v>-11239.459891679639</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W321">
            <v>-4594.0752761246176</v>
          </cell>
          <cell r="AX321">
            <v>-3910.7394287052434</v>
          </cell>
          <cell r="AY321">
            <v>-3910.7394287052434</v>
          </cell>
          <cell r="AZ321">
            <v>-3910.7394287052434</v>
          </cell>
          <cell r="BA321">
            <v>-3907.1943387052434</v>
          </cell>
          <cell r="BB321">
            <v>-12217.14474885595</v>
          </cell>
          <cell r="BC321">
            <v>0</v>
          </cell>
          <cell r="BD321">
            <v>0</v>
          </cell>
          <cell r="BE321">
            <v>0</v>
          </cell>
          <cell r="BF321">
            <v>0</v>
          </cell>
        </row>
        <row r="322">
          <cell r="D322">
            <v>-12726.751225000004</v>
          </cell>
          <cell r="E322" t="str">
            <v>Sale Fees</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-12726.751225000004</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W322">
            <v>0</v>
          </cell>
          <cell r="AX322">
            <v>0</v>
          </cell>
          <cell r="AY322">
            <v>0</v>
          </cell>
          <cell r="AZ322">
            <v>0</v>
          </cell>
          <cell r="BA322">
            <v>0</v>
          </cell>
          <cell r="BB322">
            <v>-12726.751225000004</v>
          </cell>
          <cell r="BC322">
            <v>0</v>
          </cell>
          <cell r="BD322">
            <v>0</v>
          </cell>
          <cell r="BE322">
            <v>0</v>
          </cell>
          <cell r="BF322">
            <v>0</v>
          </cell>
        </row>
        <row r="323">
          <cell r="D323">
            <v>0</v>
          </cell>
          <cell r="E323" t="str">
            <v>Depreciation</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W323">
            <v>0</v>
          </cell>
          <cell r="AX323">
            <v>0</v>
          </cell>
          <cell r="AY323">
            <v>0</v>
          </cell>
          <cell r="AZ323">
            <v>0</v>
          </cell>
          <cell r="BA323">
            <v>0</v>
          </cell>
          <cell r="BB323">
            <v>0</v>
          </cell>
          <cell r="BC323">
            <v>0</v>
          </cell>
          <cell r="BD323">
            <v>0</v>
          </cell>
          <cell r="BE323">
            <v>0</v>
          </cell>
          <cell r="BF323">
            <v>0</v>
          </cell>
        </row>
        <row r="324">
          <cell r="D324">
            <v>-53846.86477664674</v>
          </cell>
          <cell r="E324" t="str">
            <v>Interests &amp; Financing Fees</v>
          </cell>
          <cell r="G324">
            <v>-2733.3433896774986</v>
          </cell>
          <cell r="H324">
            <v>-2323.3418812258737</v>
          </cell>
          <cell r="I324">
            <v>-2323.3418812258737</v>
          </cell>
          <cell r="J324">
            <v>-2323.3418812258737</v>
          </cell>
          <cell r="K324">
            <v>-2323.3418812258737</v>
          </cell>
          <cell r="L324">
            <v>-2323.3418812258737</v>
          </cell>
          <cell r="M324">
            <v>-2323.3418812258737</v>
          </cell>
          <cell r="N324">
            <v>-2323.3418812258737</v>
          </cell>
          <cell r="O324">
            <v>-2323.3418812258737</v>
          </cell>
          <cell r="P324">
            <v>-2323.3418812258737</v>
          </cell>
          <cell r="Q324">
            <v>-2323.3418812258737</v>
          </cell>
          <cell r="R324">
            <v>-2323.3418812258737</v>
          </cell>
          <cell r="S324">
            <v>-2323.3418812258737</v>
          </cell>
          <cell r="T324">
            <v>-2323.3418812258737</v>
          </cell>
          <cell r="U324">
            <v>-2323.3418812258737</v>
          </cell>
          <cell r="V324">
            <v>-2323.3418812258737</v>
          </cell>
          <cell r="W324">
            <v>-2323.3418812258737</v>
          </cell>
          <cell r="X324">
            <v>-2323.3418812258737</v>
          </cell>
          <cell r="Y324">
            <v>-2323.3418812258737</v>
          </cell>
          <cell r="Z324">
            <v>-2323.3418812258737</v>
          </cell>
          <cell r="AA324">
            <v>-2323.3418812258737</v>
          </cell>
          <cell r="AB324">
            <v>-2323.3418812258737</v>
          </cell>
          <cell r="AC324">
            <v>-2323.3418812258737</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W324">
            <v>-9293.367524903495</v>
          </cell>
          <cell r="AX324">
            <v>-9293.367524903495</v>
          </cell>
          <cell r="AY324">
            <v>-9293.367524903495</v>
          </cell>
          <cell r="AZ324">
            <v>-9293.367524903495</v>
          </cell>
          <cell r="BA324">
            <v>-9293.367524903495</v>
          </cell>
          <cell r="BB324">
            <v>-4646.6837624517475</v>
          </cell>
          <cell r="BC324">
            <v>0</v>
          </cell>
          <cell r="BD324">
            <v>0</v>
          </cell>
          <cell r="BE324">
            <v>0</v>
          </cell>
          <cell r="BF324">
            <v>0</v>
          </cell>
        </row>
        <row r="326">
          <cell r="D326">
            <v>36319.491811519125</v>
          </cell>
          <cell r="E326" t="str">
            <v>Income</v>
          </cell>
          <cell r="G326">
            <v>-36069.481926710156</v>
          </cell>
          <cell r="H326">
            <v>3690.9616641784428</v>
          </cell>
          <cell r="I326">
            <v>4374.297511597817</v>
          </cell>
          <cell r="J326">
            <v>4374.297511597817</v>
          </cell>
          <cell r="K326">
            <v>4374.297511597817</v>
          </cell>
          <cell r="L326">
            <v>4374.297511597817</v>
          </cell>
          <cell r="M326">
            <v>4374.297511597817</v>
          </cell>
          <cell r="N326">
            <v>4374.297511597817</v>
          </cell>
          <cell r="O326">
            <v>4374.297511597817</v>
          </cell>
          <cell r="P326">
            <v>4374.297511597817</v>
          </cell>
          <cell r="Q326">
            <v>4374.297511597817</v>
          </cell>
          <cell r="R326">
            <v>4374.297511597817</v>
          </cell>
          <cell r="S326">
            <v>4374.297511597817</v>
          </cell>
          <cell r="T326">
            <v>4374.297511597817</v>
          </cell>
          <cell r="U326">
            <v>4374.297511597817</v>
          </cell>
          <cell r="V326">
            <v>4374.297511597817</v>
          </cell>
          <cell r="W326">
            <v>4374.297511597817</v>
          </cell>
          <cell r="X326">
            <v>4374.297511597817</v>
          </cell>
          <cell r="Y326">
            <v>4374.297511597817</v>
          </cell>
          <cell r="Z326">
            <v>4374.297511597817</v>
          </cell>
          <cell r="AA326">
            <v>4200.5881015978175</v>
          </cell>
          <cell r="AB326">
            <v>4374.297511597817</v>
          </cell>
          <cell r="AC326">
            <v>-18614.228747905516</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W326">
            <v>16813.854198971894</v>
          </cell>
          <cell r="AX326">
            <v>17497.190046391268</v>
          </cell>
          <cell r="AY326">
            <v>17497.190046391268</v>
          </cell>
          <cell r="AZ326">
            <v>17497.190046391268</v>
          </cell>
          <cell r="BA326">
            <v>17323.480636391268</v>
          </cell>
          <cell r="BB326">
            <v>-14239.931236307699</v>
          </cell>
          <cell r="BC326">
            <v>0</v>
          </cell>
          <cell r="BD326">
            <v>0</v>
          </cell>
          <cell r="BE326">
            <v>0</v>
          </cell>
          <cell r="BF326">
            <v>0</v>
          </cell>
        </row>
        <row r="329">
          <cell r="D329">
            <v>-22358.499608600072</v>
          </cell>
          <cell r="E329" t="str">
            <v>Capital Gain Tax</v>
          </cell>
          <cell r="G329">
            <v>0</v>
          </cell>
          <cell r="H329">
            <v>456.5</v>
          </cell>
          <cell r="I329">
            <v>216.5</v>
          </cell>
          <cell r="J329">
            <v>216.5</v>
          </cell>
          <cell r="K329">
            <v>216.5</v>
          </cell>
          <cell r="L329">
            <v>216.5</v>
          </cell>
          <cell r="M329">
            <v>216.5</v>
          </cell>
          <cell r="N329">
            <v>216.5</v>
          </cell>
          <cell r="O329">
            <v>216.5</v>
          </cell>
          <cell r="P329">
            <v>216.5</v>
          </cell>
          <cell r="Q329">
            <v>216.5</v>
          </cell>
          <cell r="R329">
            <v>216.5</v>
          </cell>
          <cell r="S329">
            <v>216.5</v>
          </cell>
          <cell r="T329">
            <v>216.5</v>
          </cell>
          <cell r="U329">
            <v>216.5</v>
          </cell>
          <cell r="V329">
            <v>216.5</v>
          </cell>
          <cell r="W329">
            <v>216.5</v>
          </cell>
          <cell r="X329">
            <v>216.5</v>
          </cell>
          <cell r="Y329">
            <v>216.5</v>
          </cell>
          <cell r="Z329">
            <v>216.5</v>
          </cell>
          <cell r="AA329">
            <v>216.5</v>
          </cell>
          <cell r="AB329">
            <v>0</v>
          </cell>
          <cell r="AC329">
            <v>-26928.499608600072</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W329">
            <v>1106</v>
          </cell>
          <cell r="AX329">
            <v>866</v>
          </cell>
          <cell r="AY329">
            <v>866</v>
          </cell>
          <cell r="AZ329">
            <v>866</v>
          </cell>
          <cell r="BA329">
            <v>866</v>
          </cell>
          <cell r="BB329">
            <v>-26928.499608600072</v>
          </cell>
          <cell r="BC329">
            <v>0</v>
          </cell>
          <cell r="BD329">
            <v>0</v>
          </cell>
          <cell r="BE329">
            <v>0</v>
          </cell>
          <cell r="BF329">
            <v>0</v>
          </cell>
        </row>
        <row r="330">
          <cell r="D330">
            <v>-7263.8983623038202</v>
          </cell>
          <cell r="E330" t="str">
            <v>Income Tax</v>
          </cell>
          <cell r="G330">
            <v>7213.8963853420319</v>
          </cell>
          <cell r="H330">
            <v>-738.1923328356886</v>
          </cell>
          <cell r="I330">
            <v>-874.85950231956349</v>
          </cell>
          <cell r="J330">
            <v>-874.85950231956349</v>
          </cell>
          <cell r="K330">
            <v>-874.85950231956349</v>
          </cell>
          <cell r="L330">
            <v>-874.85950231956349</v>
          </cell>
          <cell r="M330">
            <v>-874.85950231956349</v>
          </cell>
          <cell r="N330">
            <v>-874.85950231956349</v>
          </cell>
          <cell r="O330">
            <v>-874.85950231956349</v>
          </cell>
          <cell r="P330">
            <v>-874.85950231956349</v>
          </cell>
          <cell r="Q330">
            <v>-874.85950231956349</v>
          </cell>
          <cell r="R330">
            <v>-874.85950231956349</v>
          </cell>
          <cell r="S330">
            <v>-874.85950231956349</v>
          </cell>
          <cell r="T330">
            <v>-874.85950231956349</v>
          </cell>
          <cell r="U330">
            <v>-874.85950231956349</v>
          </cell>
          <cell r="V330">
            <v>-874.85950231956349</v>
          </cell>
          <cell r="W330">
            <v>-874.85950231956349</v>
          </cell>
          <cell r="X330">
            <v>-874.85950231956349</v>
          </cell>
          <cell r="Y330">
            <v>-874.85950231956349</v>
          </cell>
          <cell r="Z330">
            <v>-874.85950231956349</v>
          </cell>
          <cell r="AA330">
            <v>-840.11762031956357</v>
          </cell>
          <cell r="AB330">
            <v>-874.85950231956349</v>
          </cell>
          <cell r="AC330">
            <v>3722.8457495811035</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W330">
            <v>-3362.7708397943793</v>
          </cell>
          <cell r="AX330">
            <v>-3499.438009278254</v>
          </cell>
          <cell r="AY330">
            <v>-3499.438009278254</v>
          </cell>
          <cell r="AZ330">
            <v>-3499.438009278254</v>
          </cell>
          <cell r="BA330">
            <v>-3464.6961272782542</v>
          </cell>
          <cell r="BB330">
            <v>2847.98624726154</v>
          </cell>
          <cell r="BC330">
            <v>0</v>
          </cell>
          <cell r="BD330">
            <v>0</v>
          </cell>
          <cell r="BE330">
            <v>0</v>
          </cell>
          <cell r="BF330">
            <v>0</v>
          </cell>
        </row>
        <row r="331">
          <cell r="D331">
            <v>-29622.39797090389</v>
          </cell>
          <cell r="E331" t="str">
            <v>Total Tax</v>
          </cell>
          <cell r="G331">
            <v>7213.8963853420319</v>
          </cell>
          <cell r="H331">
            <v>-281.6923328356886</v>
          </cell>
          <cell r="I331">
            <v>-658.35950231956349</v>
          </cell>
          <cell r="J331">
            <v>-658.35950231956349</v>
          </cell>
          <cell r="K331">
            <v>-658.35950231956349</v>
          </cell>
          <cell r="L331">
            <v>-658.35950231956349</v>
          </cell>
          <cell r="M331">
            <v>-658.35950231956349</v>
          </cell>
          <cell r="N331">
            <v>-658.35950231956349</v>
          </cell>
          <cell r="O331">
            <v>-658.35950231956349</v>
          </cell>
          <cell r="P331">
            <v>-658.35950231956349</v>
          </cell>
          <cell r="Q331">
            <v>-658.35950231956349</v>
          </cell>
          <cell r="R331">
            <v>-658.35950231956349</v>
          </cell>
          <cell r="S331">
            <v>-658.35950231956349</v>
          </cell>
          <cell r="T331">
            <v>-658.35950231956349</v>
          </cell>
          <cell r="U331">
            <v>-658.35950231956349</v>
          </cell>
          <cell r="V331">
            <v>-658.35950231956349</v>
          </cell>
          <cell r="W331">
            <v>-658.35950231956349</v>
          </cell>
          <cell r="X331">
            <v>-658.35950231956349</v>
          </cell>
          <cell r="Y331">
            <v>-658.35950231956349</v>
          </cell>
          <cell r="Z331">
            <v>-658.35950231956349</v>
          </cell>
          <cell r="AA331">
            <v>-623.61762031956357</v>
          </cell>
          <cell r="AB331">
            <v>-874.85950231956349</v>
          </cell>
          <cell r="AC331">
            <v>-23205.653859018967</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W331">
            <v>-2256.7708397943788</v>
          </cell>
          <cell r="AX331">
            <v>-2633.438009278254</v>
          </cell>
          <cell r="AY331">
            <v>-2633.438009278254</v>
          </cell>
          <cell r="AZ331">
            <v>-2633.438009278254</v>
          </cell>
          <cell r="BA331">
            <v>-2598.6961272782542</v>
          </cell>
          <cell r="BB331">
            <v>-24080.51336133853</v>
          </cell>
          <cell r="BC331">
            <v>0</v>
          </cell>
          <cell r="BD331">
            <v>0</v>
          </cell>
          <cell r="BE331">
            <v>0</v>
          </cell>
          <cell r="BF331">
            <v>0</v>
          </cell>
        </row>
        <row r="332">
          <cell r="D332">
            <v>-29622.39797090389</v>
          </cell>
          <cell r="E332" t="str">
            <v>Annual Tax</v>
          </cell>
          <cell r="G332">
            <v>0</v>
          </cell>
          <cell r="H332">
            <v>0</v>
          </cell>
          <cell r="I332">
            <v>0</v>
          </cell>
          <cell r="J332">
            <v>0</v>
          </cell>
          <cell r="K332">
            <v>4957.125545547653</v>
          </cell>
          <cell r="L332">
            <v>0</v>
          </cell>
          <cell r="M332">
            <v>0</v>
          </cell>
          <cell r="N332">
            <v>0</v>
          </cell>
          <cell r="O332">
            <v>-2633.438009278254</v>
          </cell>
          <cell r="P332">
            <v>0</v>
          </cell>
          <cell r="Q332">
            <v>0</v>
          </cell>
          <cell r="R332">
            <v>0</v>
          </cell>
          <cell r="S332">
            <v>-2633.438009278254</v>
          </cell>
          <cell r="T332">
            <v>0</v>
          </cell>
          <cell r="U332">
            <v>0</v>
          </cell>
          <cell r="V332">
            <v>0</v>
          </cell>
          <cell r="W332">
            <v>-2633.438009278254</v>
          </cell>
          <cell r="X332">
            <v>0</v>
          </cell>
          <cell r="Y332">
            <v>0</v>
          </cell>
          <cell r="Z332">
            <v>0</v>
          </cell>
          <cell r="AA332">
            <v>-2598.6961272782542</v>
          </cell>
          <cell r="AB332">
            <v>0</v>
          </cell>
          <cell r="AC332">
            <v>0</v>
          </cell>
          <cell r="AD332">
            <v>0</v>
          </cell>
          <cell r="AE332">
            <v>-24080.51336133853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D333">
            <v>-499.14564363568934</v>
          </cell>
          <cell r="E333" t="str">
            <v>Tax forward</v>
          </cell>
          <cell r="G333">
            <v>0</v>
          </cell>
          <cell r="H333">
            <v>0</v>
          </cell>
          <cell r="I333">
            <v>0</v>
          </cell>
          <cell r="J333">
            <v>0</v>
          </cell>
          <cell r="K333">
            <v>4957.125545547653</v>
          </cell>
          <cell r="L333">
            <v>4957.125545547653</v>
          </cell>
          <cell r="M333">
            <v>4957.125545547653</v>
          </cell>
          <cell r="N333">
            <v>4957.125545547653</v>
          </cell>
          <cell r="O333">
            <v>2323.6875362693991</v>
          </cell>
          <cell r="P333">
            <v>2323.6875362693991</v>
          </cell>
          <cell r="Q333">
            <v>2323.6875362693991</v>
          </cell>
          <cell r="R333">
            <v>2323.6875362693991</v>
          </cell>
          <cell r="S333">
            <v>-309.7504730088549</v>
          </cell>
          <cell r="T333">
            <v>0</v>
          </cell>
          <cell r="U333">
            <v>0</v>
          </cell>
          <cell r="V333">
            <v>0</v>
          </cell>
          <cell r="W333">
            <v>-2633.438009278254</v>
          </cell>
          <cell r="X333">
            <v>0</v>
          </cell>
          <cell r="Y333">
            <v>0</v>
          </cell>
          <cell r="Z333">
            <v>0</v>
          </cell>
          <cell r="AA333">
            <v>-2598.6961272782542</v>
          </cell>
          <cell r="AB333">
            <v>0</v>
          </cell>
          <cell r="AC333">
            <v>0</v>
          </cell>
          <cell r="AD333">
            <v>0</v>
          </cell>
          <cell r="AE333">
            <v>-24080.51336133853</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D335">
            <v>-29622.39797090389</v>
          </cell>
          <cell r="E335" t="str">
            <v>Tax Paid</v>
          </cell>
          <cell r="G335">
            <v>0</v>
          </cell>
          <cell r="H335">
            <v>0</v>
          </cell>
          <cell r="I335">
            <v>0</v>
          </cell>
          <cell r="J335">
            <v>0</v>
          </cell>
          <cell r="K335">
            <v>0</v>
          </cell>
          <cell r="L335">
            <v>0</v>
          </cell>
          <cell r="M335">
            <v>0</v>
          </cell>
          <cell r="N335">
            <v>0</v>
          </cell>
          <cell r="O335">
            <v>0</v>
          </cell>
          <cell r="P335">
            <v>0</v>
          </cell>
          <cell r="Q335">
            <v>0</v>
          </cell>
          <cell r="R335">
            <v>0</v>
          </cell>
          <cell r="S335">
            <v>-309.7504730088549</v>
          </cell>
          <cell r="T335">
            <v>0</v>
          </cell>
          <cell r="U335">
            <v>0</v>
          </cell>
          <cell r="V335">
            <v>0</v>
          </cell>
          <cell r="W335">
            <v>-2633.438009278254</v>
          </cell>
          <cell r="X335">
            <v>0</v>
          </cell>
          <cell r="Y335">
            <v>0</v>
          </cell>
          <cell r="Z335">
            <v>0</v>
          </cell>
          <cell r="AA335">
            <v>-2598.6961272782542</v>
          </cell>
          <cell r="AB335">
            <v>0</v>
          </cell>
          <cell r="AC335">
            <v>0</v>
          </cell>
          <cell r="AD335">
            <v>0</v>
          </cell>
          <cell r="AE335">
            <v>-24080.51336133853</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W335">
            <v>0</v>
          </cell>
          <cell r="AX335">
            <v>0</v>
          </cell>
          <cell r="AY335">
            <v>-309.7504730088549</v>
          </cell>
          <cell r="AZ335">
            <v>-2633.438009278254</v>
          </cell>
          <cell r="BA335">
            <v>-2598.6961272782542</v>
          </cell>
          <cell r="BB335">
            <v>-24080.51336133853</v>
          </cell>
          <cell r="BC335">
            <v>0</v>
          </cell>
          <cell r="BD335">
            <v>0</v>
          </cell>
          <cell r="BE335">
            <v>0</v>
          </cell>
          <cell r="BF335">
            <v>0</v>
          </cell>
        </row>
        <row r="338">
          <cell r="D338">
            <v>115994.15046694904</v>
          </cell>
          <cell r="E338" t="str">
            <v>Cash Flows after Tax</v>
          </cell>
          <cell r="G338">
            <v>-134680.32728710631</v>
          </cell>
          <cell r="H338">
            <v>1408.4616641784405</v>
          </cell>
          <cell r="I338">
            <v>10791.196549410708</v>
          </cell>
          <cell r="J338">
            <v>3291.7975115978147</v>
          </cell>
          <cell r="K338">
            <v>3291.7975115978147</v>
          </cell>
          <cell r="L338">
            <v>3291.7975115978147</v>
          </cell>
          <cell r="M338">
            <v>3291.7975115978147</v>
          </cell>
          <cell r="N338">
            <v>3291.7975115978147</v>
          </cell>
          <cell r="O338">
            <v>3291.7975115978147</v>
          </cell>
          <cell r="P338">
            <v>3291.7975115978147</v>
          </cell>
          <cell r="Q338">
            <v>3291.7975115978147</v>
          </cell>
          <cell r="R338">
            <v>3291.7975115978147</v>
          </cell>
          <cell r="S338">
            <v>2982.0470385889598</v>
          </cell>
          <cell r="T338">
            <v>3291.7975115978147</v>
          </cell>
          <cell r="U338">
            <v>3291.7975115978147</v>
          </cell>
          <cell r="V338">
            <v>3291.7975115978147</v>
          </cell>
          <cell r="W338">
            <v>658.35950231956076</v>
          </cell>
          <cell r="X338">
            <v>3291.7975115978147</v>
          </cell>
          <cell r="Y338">
            <v>3291.7975115978147</v>
          </cell>
          <cell r="Z338">
            <v>3291.7975115978147</v>
          </cell>
          <cell r="AA338">
            <v>519.39197431956381</v>
          </cell>
          <cell r="AB338">
            <v>4374.2975115978152</v>
          </cell>
          <cell r="AC338">
            <v>204644.27420101152</v>
          </cell>
          <cell r="AD338">
            <v>0</v>
          </cell>
          <cell r="AE338">
            <v>-24080.51336133853</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W338">
            <v>18783.253236784778</v>
          </cell>
          <cell r="AX338">
            <v>13167.190046391259</v>
          </cell>
          <cell r="AY338">
            <v>12857.439573382404</v>
          </cell>
          <cell r="AZ338">
            <v>10533.752037113005</v>
          </cell>
          <cell r="BA338">
            <v>10394.784509113008</v>
          </cell>
          <cell r="BB338">
            <v>184938.0583512708</v>
          </cell>
          <cell r="BC338">
            <v>0</v>
          </cell>
          <cell r="BD338">
            <v>0</v>
          </cell>
          <cell r="BE338">
            <v>0</v>
          </cell>
          <cell r="BF338">
            <v>0</v>
          </cell>
        </row>
        <row r="340">
          <cell r="D340" t="str">
            <v>IRR</v>
          </cell>
          <cell r="E340">
            <v>0.15105864887717102</v>
          </cell>
        </row>
        <row r="349">
          <cell r="E349" t="str">
            <v>Fund Management Fees</v>
          </cell>
        </row>
        <row r="351">
          <cell r="A351" t="str">
            <v>(% Equities)</v>
          </cell>
          <cell r="B351">
            <v>3.1333455189813786E-2</v>
          </cell>
          <cell r="D351">
            <v>-23218.167726893593</v>
          </cell>
          <cell r="E351" t="str">
            <v>Fund Management Fees</v>
          </cell>
          <cell r="G351">
            <v>0</v>
          </cell>
          <cell r="H351">
            <v>-1055.3712603133449</v>
          </cell>
          <cell r="I351">
            <v>-1055.3712603133449</v>
          </cell>
          <cell r="J351">
            <v>-1055.3712603133449</v>
          </cell>
          <cell r="K351">
            <v>-1055.3712603133449</v>
          </cell>
          <cell r="L351">
            <v>-1055.3712603133449</v>
          </cell>
          <cell r="M351">
            <v>-1055.3712603133449</v>
          </cell>
          <cell r="N351">
            <v>-1055.3712603133449</v>
          </cell>
          <cell r="O351">
            <v>-1055.3712603133449</v>
          </cell>
          <cell r="P351">
            <v>-1055.3712603133449</v>
          </cell>
          <cell r="Q351">
            <v>-1055.3712603133449</v>
          </cell>
          <cell r="R351">
            <v>-1055.3712603133449</v>
          </cell>
          <cell r="S351">
            <v>-1055.3712603133449</v>
          </cell>
          <cell r="T351">
            <v>-1055.3712603133449</v>
          </cell>
          <cell r="U351">
            <v>-1055.3712603133449</v>
          </cell>
          <cell r="V351">
            <v>-1055.3712603133449</v>
          </cell>
          <cell r="W351">
            <v>-1055.3712603133449</v>
          </cell>
          <cell r="X351">
            <v>-1055.3712603133449</v>
          </cell>
          <cell r="Y351">
            <v>-1055.3712603133449</v>
          </cell>
          <cell r="Z351">
            <v>-1055.3712603133449</v>
          </cell>
          <cell r="AA351">
            <v>-1055.3712603133449</v>
          </cell>
          <cell r="AB351">
            <v>-1055.3712603133449</v>
          </cell>
          <cell r="AC351">
            <v>-1055.3712603133449</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W351">
            <v>-4221.4850412533797</v>
          </cell>
          <cell r="AX351">
            <v>-4221.4850412533797</v>
          </cell>
          <cell r="AY351">
            <v>-4221.4850412533797</v>
          </cell>
          <cell r="AZ351">
            <v>-4221.4850412533797</v>
          </cell>
          <cell r="BA351">
            <v>-4221.4850412533797</v>
          </cell>
          <cell r="BB351">
            <v>-2110.7425206266898</v>
          </cell>
          <cell r="BC351">
            <v>0</v>
          </cell>
          <cell r="BD351">
            <v>0</v>
          </cell>
          <cell r="BE351">
            <v>0</v>
          </cell>
          <cell r="BF351">
            <v>0</v>
          </cell>
        </row>
        <row r="353">
          <cell r="D353">
            <v>92775.982740055406</v>
          </cell>
          <cell r="E353" t="str">
            <v>Cash Flows after FM Fees</v>
          </cell>
          <cell r="G353">
            <v>-134680.32728710631</v>
          </cell>
          <cell r="H353">
            <v>353.0904038650956</v>
          </cell>
          <cell r="I353">
            <v>9735.8252890973636</v>
          </cell>
          <cell r="J353">
            <v>2236.4262512844698</v>
          </cell>
          <cell r="K353">
            <v>2236.4262512844698</v>
          </cell>
          <cell r="L353">
            <v>2236.4262512844698</v>
          </cell>
          <cell r="M353">
            <v>2236.4262512844698</v>
          </cell>
          <cell r="N353">
            <v>2236.4262512844698</v>
          </cell>
          <cell r="O353">
            <v>2236.4262512844698</v>
          </cell>
          <cell r="P353">
            <v>2236.4262512844698</v>
          </cell>
          <cell r="Q353">
            <v>2236.4262512844698</v>
          </cell>
          <cell r="R353">
            <v>2236.4262512844698</v>
          </cell>
          <cell r="S353">
            <v>1926.6757782756149</v>
          </cell>
          <cell r="T353">
            <v>2236.4262512844698</v>
          </cell>
          <cell r="U353">
            <v>2236.4262512844698</v>
          </cell>
          <cell r="V353">
            <v>2236.4262512844698</v>
          </cell>
          <cell r="W353">
            <v>-397.01175799378416</v>
          </cell>
          <cell r="X353">
            <v>2236.4262512844698</v>
          </cell>
          <cell r="Y353">
            <v>2236.4262512844698</v>
          </cell>
          <cell r="Z353">
            <v>2236.4262512844698</v>
          </cell>
          <cell r="AA353">
            <v>-535.9792859937811</v>
          </cell>
          <cell r="AB353">
            <v>3318.9262512844703</v>
          </cell>
          <cell r="AC353">
            <v>203588.90294069817</v>
          </cell>
          <cell r="AD353">
            <v>0</v>
          </cell>
          <cell r="AE353">
            <v>-24080.51336133853</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W353">
            <v>14561.768195531396</v>
          </cell>
          <cell r="AX353">
            <v>8945.7050051378792</v>
          </cell>
          <cell r="AY353">
            <v>8635.9545321290243</v>
          </cell>
          <cell r="AZ353">
            <v>6312.2669958596252</v>
          </cell>
          <cell r="BA353">
            <v>6173.2994678596278</v>
          </cell>
          <cell r="BB353">
            <v>182827.3158306441</v>
          </cell>
          <cell r="BC353">
            <v>0</v>
          </cell>
          <cell r="BD353">
            <v>0</v>
          </cell>
          <cell r="BE353">
            <v>0</v>
          </cell>
          <cell r="BF353">
            <v>0</v>
          </cell>
        </row>
        <row r="355">
          <cell r="D355" t="str">
            <v>IRR</v>
          </cell>
          <cell r="E355">
            <v>0.11918871742068715</v>
          </cell>
        </row>
        <row r="357">
          <cell r="D357">
            <v>-134680.32728710631</v>
          </cell>
          <cell r="E357" t="str">
            <v>Cumulated Equities</v>
          </cell>
          <cell r="G357">
            <v>-134680.32728710631</v>
          </cell>
          <cell r="H357">
            <v>-134327.23688324122</v>
          </cell>
          <cell r="I357">
            <v>-124591.41159414385</v>
          </cell>
          <cell r="J357">
            <v>-122354.98534285938</v>
          </cell>
          <cell r="K357">
            <v>-120118.55909157491</v>
          </cell>
          <cell r="L357">
            <v>-117882.13284029043</v>
          </cell>
          <cell r="M357">
            <v>-115645.70658900596</v>
          </cell>
          <cell r="N357">
            <v>-113409.28033772149</v>
          </cell>
          <cell r="O357">
            <v>-111172.85408643702</v>
          </cell>
          <cell r="P357">
            <v>-108936.42783515254</v>
          </cell>
          <cell r="Q357">
            <v>-106700.00158386807</v>
          </cell>
          <cell r="R357">
            <v>-104463.5753325836</v>
          </cell>
          <cell r="S357">
            <v>-102536.89955430798</v>
          </cell>
          <cell r="T357">
            <v>-100300.47330302351</v>
          </cell>
          <cell r="U357">
            <v>-98064.047051739035</v>
          </cell>
          <cell r="V357">
            <v>-95827.620800454562</v>
          </cell>
          <cell r="W357">
            <v>-96224.632558448342</v>
          </cell>
          <cell r="X357">
            <v>-93988.206307163869</v>
          </cell>
          <cell r="Y357">
            <v>-91751.780055879397</v>
          </cell>
          <cell r="Z357">
            <v>-89515.353804594924</v>
          </cell>
          <cell r="AA357">
            <v>-90051.333090588712</v>
          </cell>
          <cell r="AB357">
            <v>-86732.40683930424</v>
          </cell>
          <cell r="AC357">
            <v>116856.49610139393</v>
          </cell>
          <cell r="AD357">
            <v>116856.49610139393</v>
          </cell>
          <cell r="AE357">
            <v>92775.982740055406</v>
          </cell>
          <cell r="AF357">
            <v>92775.982740055406</v>
          </cell>
          <cell r="AG357">
            <v>92775.982740055406</v>
          </cell>
          <cell r="AH357">
            <v>92775.982740055406</v>
          </cell>
          <cell r="AI357">
            <v>92775.982740055406</v>
          </cell>
          <cell r="AJ357">
            <v>92775.982740055406</v>
          </cell>
          <cell r="AK357">
            <v>92775.982740055406</v>
          </cell>
          <cell r="AL357">
            <v>92775.982740055406</v>
          </cell>
          <cell r="AM357">
            <v>92775.982740055406</v>
          </cell>
          <cell r="AN357">
            <v>92775.982740055406</v>
          </cell>
          <cell r="AO357">
            <v>92775.982740055406</v>
          </cell>
          <cell r="AP357">
            <v>92775.982740055406</v>
          </cell>
          <cell r="AQ357">
            <v>92775.982740055406</v>
          </cell>
          <cell r="AR357">
            <v>92775.982740055406</v>
          </cell>
          <cell r="AS357">
            <v>92775.982740055406</v>
          </cell>
          <cell r="AT357">
            <v>92775.982740055406</v>
          </cell>
          <cell r="AU357">
            <v>92775.982740055406</v>
          </cell>
          <cell r="AW357">
            <v>-134327.23688324122</v>
          </cell>
          <cell r="AX357">
            <v>-117882.13284029043</v>
          </cell>
          <cell r="AY357">
            <v>-108936.42783515254</v>
          </cell>
          <cell r="AZ357">
            <v>-100300.47330302351</v>
          </cell>
          <cell r="BA357">
            <v>-93988.206307163869</v>
          </cell>
          <cell r="BB357">
            <v>-86732.40683930424</v>
          </cell>
          <cell r="BC357">
            <v>92775.982740055406</v>
          </cell>
          <cell r="BD357">
            <v>92775.982740055406</v>
          </cell>
          <cell r="BE357">
            <v>92775.982740055406</v>
          </cell>
          <cell r="BF357">
            <v>92775.982740055406</v>
          </cell>
        </row>
        <row r="358">
          <cell r="G358">
            <v>0</v>
          </cell>
          <cell r="H358">
            <v>1</v>
          </cell>
          <cell r="I358">
            <v>2</v>
          </cell>
          <cell r="J358">
            <v>3</v>
          </cell>
          <cell r="K358">
            <v>4</v>
          </cell>
          <cell r="L358">
            <v>5</v>
          </cell>
          <cell r="M358">
            <v>6</v>
          </cell>
          <cell r="N358">
            <v>7</v>
          </cell>
          <cell r="O358">
            <v>8</v>
          </cell>
          <cell r="P358">
            <v>9</v>
          </cell>
          <cell r="Q358">
            <v>10</v>
          </cell>
          <cell r="R358">
            <v>11</v>
          </cell>
          <cell r="S358">
            <v>12</v>
          </cell>
          <cell r="T358">
            <v>13</v>
          </cell>
          <cell r="U358">
            <v>14</v>
          </cell>
          <cell r="V358">
            <v>15</v>
          </cell>
          <cell r="W358">
            <v>16</v>
          </cell>
          <cell r="X358">
            <v>17</v>
          </cell>
          <cell r="Y358">
            <v>18</v>
          </cell>
          <cell r="Z358">
            <v>19</v>
          </cell>
          <cell r="AA358">
            <v>20</v>
          </cell>
          <cell r="AB358">
            <v>21</v>
          </cell>
          <cell r="AC358">
            <v>22</v>
          </cell>
          <cell r="AD358">
            <v>23</v>
          </cell>
          <cell r="AE358">
            <v>24</v>
          </cell>
          <cell r="AF358">
            <v>25</v>
          </cell>
          <cell r="AG358">
            <v>26</v>
          </cell>
          <cell r="AH358">
            <v>27</v>
          </cell>
          <cell r="AI358">
            <v>28</v>
          </cell>
          <cell r="AJ358">
            <v>29</v>
          </cell>
          <cell r="AK358">
            <v>30</v>
          </cell>
          <cell r="AL358">
            <v>31</v>
          </cell>
          <cell r="AM358">
            <v>32</v>
          </cell>
          <cell r="AN358">
            <v>33</v>
          </cell>
          <cell r="AO358">
            <v>34</v>
          </cell>
          <cell r="AP358">
            <v>35</v>
          </cell>
          <cell r="AQ358">
            <v>36</v>
          </cell>
          <cell r="AR358">
            <v>37</v>
          </cell>
          <cell r="AS358">
            <v>38</v>
          </cell>
          <cell r="AT358">
            <v>39</v>
          </cell>
          <cell r="AU358">
            <v>40</v>
          </cell>
        </row>
        <row r="359">
          <cell r="E359" t="str">
            <v>Max Equities</v>
          </cell>
          <cell r="G359">
            <v>-134680.32728710631</v>
          </cell>
          <cell r="H359">
            <v>-134680.32728710631</v>
          </cell>
          <cell r="I359">
            <v>-134680.32728710631</v>
          </cell>
          <cell r="J359">
            <v>-134680.32728710631</v>
          </cell>
          <cell r="K359">
            <v>-134680.32728710631</v>
          </cell>
          <cell r="L359">
            <v>-134680.32728710631</v>
          </cell>
          <cell r="M359">
            <v>-134680.32728710631</v>
          </cell>
          <cell r="N359">
            <v>-134680.32728710631</v>
          </cell>
          <cell r="O359">
            <v>-134680.32728710631</v>
          </cell>
          <cell r="P359">
            <v>-134680.32728710631</v>
          </cell>
          <cell r="Q359">
            <v>-134680.32728710631</v>
          </cell>
          <cell r="R359">
            <v>-134680.32728710631</v>
          </cell>
          <cell r="S359">
            <v>-134680.32728710631</v>
          </cell>
          <cell r="T359">
            <v>-134680.32728710631</v>
          </cell>
          <cell r="U359">
            <v>-134680.32728710631</v>
          </cell>
          <cell r="V359">
            <v>-134680.32728710631</v>
          </cell>
          <cell r="W359">
            <v>-134680.32728710631</v>
          </cell>
          <cell r="X359">
            <v>-134680.32728710631</v>
          </cell>
          <cell r="Y359">
            <v>-134680.32728710631</v>
          </cell>
          <cell r="Z359">
            <v>-134680.32728710631</v>
          </cell>
          <cell r="AA359">
            <v>-134680.32728710631</v>
          </cell>
          <cell r="AB359">
            <v>-134680.32728710631</v>
          </cell>
          <cell r="AC359">
            <v>-134680.32728710631</v>
          </cell>
          <cell r="AD359">
            <v>-134680.32728710631</v>
          </cell>
          <cell r="AE359">
            <v>-134680.32728710631</v>
          </cell>
          <cell r="AF359">
            <v>-134680.32728710631</v>
          </cell>
          <cell r="AG359">
            <v>-134680.32728710631</v>
          </cell>
          <cell r="AH359">
            <v>-134680.32728710631</v>
          </cell>
          <cell r="AI359">
            <v>-134680.32728710631</v>
          </cell>
          <cell r="AJ359">
            <v>-134680.32728710631</v>
          </cell>
          <cell r="AK359">
            <v>-134680.32728710631</v>
          </cell>
          <cell r="AL359">
            <v>-134680.32728710631</v>
          </cell>
          <cell r="AM359">
            <v>-134680.32728710631</v>
          </cell>
          <cell r="AN359">
            <v>-134680.32728710631</v>
          </cell>
          <cell r="AO359">
            <v>-134680.32728710631</v>
          </cell>
          <cell r="AP359">
            <v>-134680.32728710631</v>
          </cell>
          <cell r="AQ359">
            <v>-134680.32728710631</v>
          </cell>
          <cell r="AR359">
            <v>-134680.32728710631</v>
          </cell>
          <cell r="AS359">
            <v>-134680.32728710631</v>
          </cell>
          <cell r="AT359">
            <v>-134680.32728710631</v>
          </cell>
          <cell r="AU359">
            <v>-134680.32728710631</v>
          </cell>
        </row>
        <row r="360">
          <cell r="E360" t="str">
            <v>Max Negative Cumulated Equities Term</v>
          </cell>
          <cell r="G360">
            <v>0</v>
          </cell>
        </row>
        <row r="363">
          <cell r="E363" t="str">
            <v>Investor Cash Reserve</v>
          </cell>
          <cell r="G363" t="str">
            <v>Activated</v>
          </cell>
          <cell r="H363" t="str">
            <v>Pre-Cap Call</v>
          </cell>
          <cell r="I363" t="str">
            <v>Distribution</v>
          </cell>
          <cell r="J363" t="str">
            <v>Interest Rate</v>
          </cell>
          <cell r="AW363" t="str">
            <v>Pre-Cap Call</v>
          </cell>
          <cell r="AX363" t="str">
            <v>Distribution</v>
          </cell>
          <cell r="AY363" t="str">
            <v>Interest Rate</v>
          </cell>
        </row>
        <row r="364">
          <cell r="E364">
            <v>-134680.32728710631</v>
          </cell>
          <cell r="G364" t="str">
            <v>No</v>
          </cell>
          <cell r="H364" t="str">
            <v>max</v>
          </cell>
          <cell r="I364"/>
          <cell r="J364"/>
          <cell r="AW364" t="str">
            <v>max</v>
          </cell>
          <cell r="AX364"/>
          <cell r="AY364"/>
        </row>
        <row r="366">
          <cell r="E366" t="str">
            <v>Cash Reserve BOP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W366">
            <v>0</v>
          </cell>
          <cell r="AX366">
            <v>0</v>
          </cell>
          <cell r="AY366">
            <v>0</v>
          </cell>
          <cell r="AZ366">
            <v>0</v>
          </cell>
          <cell r="BA366">
            <v>0</v>
          </cell>
          <cell r="BB366">
            <v>0</v>
          </cell>
          <cell r="BC366">
            <v>0</v>
          </cell>
          <cell r="BD366">
            <v>0</v>
          </cell>
          <cell r="BE366">
            <v>0</v>
          </cell>
          <cell r="BF366">
            <v>0</v>
          </cell>
        </row>
        <row r="367">
          <cell r="D367">
            <v>0</v>
          </cell>
          <cell r="E367" t="str">
            <v>Interests</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W367">
            <v>0</v>
          </cell>
          <cell r="AX367">
            <v>0</v>
          </cell>
          <cell r="AY367">
            <v>0</v>
          </cell>
          <cell r="AZ367">
            <v>0</v>
          </cell>
          <cell r="BA367">
            <v>0</v>
          </cell>
          <cell r="BB367">
            <v>0</v>
          </cell>
          <cell r="BC367">
            <v>0</v>
          </cell>
          <cell r="BD367">
            <v>0</v>
          </cell>
          <cell r="BE367">
            <v>0</v>
          </cell>
          <cell r="BF367">
            <v>0</v>
          </cell>
        </row>
        <row r="368">
          <cell r="D368">
            <v>0</v>
          </cell>
          <cell r="E368" t="str">
            <v>Cash Reserve Ignition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D369">
            <v>0</v>
          </cell>
          <cell r="E369" t="str">
            <v>Cash Reserve Flows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W369">
            <v>0</v>
          </cell>
          <cell r="AX369">
            <v>0</v>
          </cell>
          <cell r="AY369">
            <v>0</v>
          </cell>
          <cell r="AZ369">
            <v>0</v>
          </cell>
          <cell r="BA369">
            <v>0</v>
          </cell>
          <cell r="BB369">
            <v>0</v>
          </cell>
          <cell r="BC369">
            <v>0</v>
          </cell>
          <cell r="BD369">
            <v>0</v>
          </cell>
          <cell r="BE369">
            <v>0</v>
          </cell>
          <cell r="BF369">
            <v>0</v>
          </cell>
        </row>
        <row r="370">
          <cell r="E370" t="str">
            <v>Cash Reserve EOP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W370">
            <v>0</v>
          </cell>
          <cell r="AX370">
            <v>0</v>
          </cell>
          <cell r="AY370">
            <v>0</v>
          </cell>
          <cell r="AZ370">
            <v>0</v>
          </cell>
          <cell r="BA370">
            <v>0</v>
          </cell>
          <cell r="BB370">
            <v>0</v>
          </cell>
          <cell r="BC370">
            <v>0</v>
          </cell>
          <cell r="BD370">
            <v>0</v>
          </cell>
          <cell r="BE370">
            <v>0</v>
          </cell>
          <cell r="BF370">
            <v>0</v>
          </cell>
        </row>
        <row r="372">
          <cell r="D372">
            <v>92775.982740055406</v>
          </cell>
          <cell r="E372" t="str">
            <v>Cash Flows after Investor CR</v>
          </cell>
          <cell r="G372">
            <v>-134680.32728710631</v>
          </cell>
          <cell r="H372">
            <v>353.0904038650956</v>
          </cell>
          <cell r="I372">
            <v>9735.8252890973636</v>
          </cell>
          <cell r="J372">
            <v>2236.4262512844698</v>
          </cell>
          <cell r="K372">
            <v>2236.4262512844698</v>
          </cell>
          <cell r="L372">
            <v>2236.4262512844698</v>
          </cell>
          <cell r="M372">
            <v>2236.4262512844698</v>
          </cell>
          <cell r="N372">
            <v>2236.4262512844698</v>
          </cell>
          <cell r="O372">
            <v>2236.4262512844698</v>
          </cell>
          <cell r="P372">
            <v>2236.4262512844698</v>
          </cell>
          <cell r="Q372">
            <v>2236.4262512844698</v>
          </cell>
          <cell r="R372">
            <v>2236.4262512844698</v>
          </cell>
          <cell r="S372">
            <v>1926.6757782756149</v>
          </cell>
          <cell r="T372">
            <v>2236.4262512844698</v>
          </cell>
          <cell r="U372">
            <v>2236.4262512844698</v>
          </cell>
          <cell r="V372">
            <v>2236.4262512844698</v>
          </cell>
          <cell r="W372">
            <v>-397.01175799378416</v>
          </cell>
          <cell r="X372">
            <v>2236.4262512844698</v>
          </cell>
          <cell r="Y372">
            <v>2236.4262512844698</v>
          </cell>
          <cell r="Z372">
            <v>2236.4262512844698</v>
          </cell>
          <cell r="AA372">
            <v>-535.9792859937811</v>
          </cell>
          <cell r="AB372">
            <v>3318.9262512844703</v>
          </cell>
          <cell r="AC372">
            <v>203588.90294069817</v>
          </cell>
          <cell r="AD372">
            <v>0</v>
          </cell>
          <cell r="AE372">
            <v>-24080.51336133853</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W372">
            <v>14561.768195531396</v>
          </cell>
          <cell r="AX372">
            <v>8945.7050051378792</v>
          </cell>
          <cell r="AY372">
            <v>8635.9545321290243</v>
          </cell>
          <cell r="AZ372">
            <v>6312.2669958596252</v>
          </cell>
          <cell r="BA372">
            <v>6173.2994678596278</v>
          </cell>
          <cell r="BB372">
            <v>182827.3158306441</v>
          </cell>
          <cell r="BC372">
            <v>0</v>
          </cell>
          <cell r="BD372">
            <v>0</v>
          </cell>
          <cell r="BE372">
            <v>0</v>
          </cell>
          <cell r="BF372">
            <v>0</v>
          </cell>
        </row>
        <row r="374">
          <cell r="D374" t="str">
            <v>IRR</v>
          </cell>
          <cell r="E374">
            <v>0.11918871742068715</v>
          </cell>
        </row>
        <row r="377">
          <cell r="E377" t="str">
            <v>Promotes</v>
          </cell>
          <cell r="G377" t="str">
            <v>FCPR</v>
          </cell>
          <cell r="H377" t="str">
            <v>Incentive</v>
          </cell>
          <cell r="I377" t="str">
            <v>Breakpoint</v>
          </cell>
          <cell r="J377" t="str">
            <v>Incentive</v>
          </cell>
          <cell r="K377" t="str">
            <v>Breakpoint</v>
          </cell>
          <cell r="L377" t="str">
            <v>End</v>
          </cell>
          <cell r="AW377" t="str">
            <v>Incentive</v>
          </cell>
          <cell r="AX377" t="str">
            <v>Breakpoint</v>
          </cell>
          <cell r="AY377" t="str">
            <v>Incentive</v>
          </cell>
          <cell r="AZ377" t="str">
            <v>Breakpoint</v>
          </cell>
          <cell r="BA377" t="str">
            <v>End</v>
          </cell>
        </row>
        <row r="378">
          <cell r="L378"/>
          <cell r="AW378">
            <v>0</v>
          </cell>
          <cell r="AX378">
            <v>0</v>
          </cell>
          <cell r="AY378">
            <v>0</v>
          </cell>
          <cell r="AZ378">
            <v>0</v>
          </cell>
          <cell r="BA378"/>
        </row>
        <row r="380">
          <cell r="E380" t="str">
            <v>Cumulated Equities</v>
          </cell>
          <cell r="G380">
            <v>-134680.32728710631</v>
          </cell>
          <cell r="H380">
            <v>-134327.23688324122</v>
          </cell>
          <cell r="I380">
            <v>-124591.41159414385</v>
          </cell>
          <cell r="J380">
            <v>-122354.98534285938</v>
          </cell>
          <cell r="K380">
            <v>-120118.55909157491</v>
          </cell>
          <cell r="L380">
            <v>-117882.13284029043</v>
          </cell>
          <cell r="M380">
            <v>-115645.70658900596</v>
          </cell>
          <cell r="N380">
            <v>-113409.28033772149</v>
          </cell>
          <cell r="O380">
            <v>-111172.85408643702</v>
          </cell>
          <cell r="P380">
            <v>-108936.42783515254</v>
          </cell>
          <cell r="Q380">
            <v>-106700.00158386807</v>
          </cell>
          <cell r="R380">
            <v>-104463.5753325836</v>
          </cell>
          <cell r="S380">
            <v>-102536.89955430798</v>
          </cell>
          <cell r="T380">
            <v>-100300.47330302351</v>
          </cell>
          <cell r="U380">
            <v>-98064.047051739035</v>
          </cell>
          <cell r="V380">
            <v>-95827.620800454562</v>
          </cell>
          <cell r="W380">
            <v>-96224.632558448342</v>
          </cell>
          <cell r="X380">
            <v>-93988.206307163869</v>
          </cell>
          <cell r="Y380">
            <v>-91751.780055879397</v>
          </cell>
          <cell r="Z380">
            <v>-89515.353804594924</v>
          </cell>
          <cell r="AA380">
            <v>-90051.333090588712</v>
          </cell>
          <cell r="AB380">
            <v>-86732.40683930424</v>
          </cell>
          <cell r="AC380">
            <v>116856.49610139393</v>
          </cell>
          <cell r="AD380">
            <v>116856.49610139393</v>
          </cell>
          <cell r="AE380">
            <v>92775.982740055406</v>
          </cell>
          <cell r="AF380">
            <v>92775.982740055406</v>
          </cell>
          <cell r="AG380">
            <v>92775.982740055406</v>
          </cell>
          <cell r="AH380">
            <v>92775.982740055406</v>
          </cell>
          <cell r="AI380">
            <v>92775.982740055406</v>
          </cell>
          <cell r="AJ380">
            <v>92775.982740055406</v>
          </cell>
          <cell r="AK380">
            <v>92775.982740055406</v>
          </cell>
          <cell r="AL380">
            <v>92775.982740055406</v>
          </cell>
          <cell r="AM380">
            <v>92775.982740055406</v>
          </cell>
          <cell r="AN380">
            <v>92775.982740055406</v>
          </cell>
          <cell r="AO380">
            <v>92775.982740055406</v>
          </cell>
          <cell r="AP380">
            <v>92775.982740055406</v>
          </cell>
          <cell r="AQ380">
            <v>92775.982740055406</v>
          </cell>
          <cell r="AR380">
            <v>92775.982740055406</v>
          </cell>
          <cell r="AS380">
            <v>92775.982740055406</v>
          </cell>
          <cell r="AT380">
            <v>92775.982740055406</v>
          </cell>
          <cell r="AU380">
            <v>92775.982740055406</v>
          </cell>
        </row>
        <row r="382">
          <cell r="E382" t="str">
            <v>Breakpoint 1 Required Return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W382">
            <v>0</v>
          </cell>
          <cell r="AX382">
            <v>0</v>
          </cell>
          <cell r="AY382">
            <v>0</v>
          </cell>
          <cell r="AZ382">
            <v>0</v>
          </cell>
          <cell r="BA382">
            <v>0</v>
          </cell>
          <cell r="BB382">
            <v>0</v>
          </cell>
          <cell r="BC382">
            <v>0</v>
          </cell>
          <cell r="BD382">
            <v>0</v>
          </cell>
          <cell r="BE382">
            <v>0</v>
          </cell>
          <cell r="BF382">
            <v>0</v>
          </cell>
        </row>
        <row r="383">
          <cell r="E383" t="str">
            <v>Cumulated Required Return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W383">
            <v>0</v>
          </cell>
          <cell r="AX383">
            <v>0</v>
          </cell>
          <cell r="AY383">
            <v>0</v>
          </cell>
          <cell r="AZ383">
            <v>0</v>
          </cell>
          <cell r="BA383">
            <v>0</v>
          </cell>
          <cell r="BB383">
            <v>0</v>
          </cell>
          <cell r="BC383">
            <v>0</v>
          </cell>
          <cell r="BD383">
            <v>0</v>
          </cell>
          <cell r="BE383">
            <v>0</v>
          </cell>
          <cell r="BF383">
            <v>0</v>
          </cell>
        </row>
        <row r="384">
          <cell r="E384" t="str">
            <v>Breakpoint 2 Required Return</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W384">
            <v>0</v>
          </cell>
          <cell r="AX384">
            <v>0</v>
          </cell>
          <cell r="AY384">
            <v>0</v>
          </cell>
          <cell r="AZ384">
            <v>0</v>
          </cell>
          <cell r="BA384">
            <v>0</v>
          </cell>
          <cell r="BB384">
            <v>0</v>
          </cell>
          <cell r="BC384">
            <v>0</v>
          </cell>
          <cell r="BD384">
            <v>0</v>
          </cell>
          <cell r="BE384">
            <v>0</v>
          </cell>
          <cell r="BF384">
            <v>0</v>
          </cell>
        </row>
        <row r="385">
          <cell r="E385" t="str">
            <v>Cumulated Required Return</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W385">
            <v>0</v>
          </cell>
          <cell r="AX385">
            <v>0</v>
          </cell>
          <cell r="AY385">
            <v>0</v>
          </cell>
          <cell r="AZ385">
            <v>0</v>
          </cell>
          <cell r="BA385">
            <v>0</v>
          </cell>
          <cell r="BB385">
            <v>0</v>
          </cell>
          <cell r="BC385">
            <v>0</v>
          </cell>
          <cell r="BD385">
            <v>0</v>
          </cell>
          <cell r="BE385">
            <v>0</v>
          </cell>
          <cell r="BF385">
            <v>0</v>
          </cell>
        </row>
        <row r="386">
          <cell r="D386">
            <v>92775.982740055406</v>
          </cell>
          <cell r="E386" t="str">
            <v>Profit</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92775.982740055406</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W386">
            <v>0</v>
          </cell>
          <cell r="AX386">
            <v>0</v>
          </cell>
          <cell r="AY386">
            <v>0</v>
          </cell>
          <cell r="AZ386">
            <v>0</v>
          </cell>
          <cell r="BA386">
            <v>0</v>
          </cell>
          <cell r="BB386">
            <v>92775.982740055406</v>
          </cell>
          <cell r="BC386">
            <v>0</v>
          </cell>
          <cell r="BD386">
            <v>0</v>
          </cell>
          <cell r="BE386">
            <v>0</v>
          </cell>
          <cell r="BF386">
            <v>0</v>
          </cell>
        </row>
        <row r="387">
          <cell r="D387">
            <v>-18555.196548011081</v>
          </cell>
          <cell r="E387" t="str">
            <v>Promotes</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-18555.196548011081</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W387">
            <v>0</v>
          </cell>
          <cell r="AX387">
            <v>0</v>
          </cell>
          <cell r="AY387">
            <v>0</v>
          </cell>
          <cell r="AZ387">
            <v>0</v>
          </cell>
          <cell r="BA387">
            <v>0</v>
          </cell>
          <cell r="BB387">
            <v>-18555.196548011081</v>
          </cell>
          <cell r="BC387">
            <v>0</v>
          </cell>
          <cell r="BD387">
            <v>0</v>
          </cell>
          <cell r="BE387">
            <v>0</v>
          </cell>
          <cell r="BF387">
            <v>0</v>
          </cell>
        </row>
        <row r="389">
          <cell r="D389">
            <v>74220.786192044339</v>
          </cell>
          <cell r="E389" t="str">
            <v>Cash Flows after Promotes</v>
          </cell>
          <cell r="G389">
            <v>-134680.32728710631</v>
          </cell>
          <cell r="H389">
            <v>353.0904038650956</v>
          </cell>
          <cell r="I389">
            <v>9735.8252890973636</v>
          </cell>
          <cell r="J389">
            <v>2236.4262512844698</v>
          </cell>
          <cell r="K389">
            <v>2236.4262512844698</v>
          </cell>
          <cell r="L389">
            <v>2236.4262512844698</v>
          </cell>
          <cell r="M389">
            <v>2236.4262512844698</v>
          </cell>
          <cell r="N389">
            <v>2236.4262512844698</v>
          </cell>
          <cell r="O389">
            <v>2236.4262512844698</v>
          </cell>
          <cell r="P389">
            <v>2236.4262512844698</v>
          </cell>
          <cell r="Q389">
            <v>2236.4262512844698</v>
          </cell>
          <cell r="R389">
            <v>2236.4262512844698</v>
          </cell>
          <cell r="S389">
            <v>1926.6757782756149</v>
          </cell>
          <cell r="T389">
            <v>2236.4262512844698</v>
          </cell>
          <cell r="U389">
            <v>2236.4262512844698</v>
          </cell>
          <cell r="V389">
            <v>2236.4262512844698</v>
          </cell>
          <cell r="W389">
            <v>-397.01175799378416</v>
          </cell>
          <cell r="X389">
            <v>2236.4262512844698</v>
          </cell>
          <cell r="Y389">
            <v>2236.4262512844698</v>
          </cell>
          <cell r="Z389">
            <v>2236.4262512844698</v>
          </cell>
          <cell r="AA389">
            <v>-535.9792859937811</v>
          </cell>
          <cell r="AB389">
            <v>3318.9262512844703</v>
          </cell>
          <cell r="AC389">
            <v>185033.70639268711</v>
          </cell>
          <cell r="AD389">
            <v>0</v>
          </cell>
          <cell r="AE389">
            <v>-24080.51336133853</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W389">
            <v>14561.768195531396</v>
          </cell>
          <cell r="AX389">
            <v>8945.7050051378792</v>
          </cell>
          <cell r="AY389">
            <v>8635.9545321290243</v>
          </cell>
          <cell r="AZ389">
            <v>6312.2669958596252</v>
          </cell>
          <cell r="BA389">
            <v>6173.2994678596278</v>
          </cell>
          <cell r="BB389">
            <v>164272.11928263304</v>
          </cell>
          <cell r="BC389">
            <v>0</v>
          </cell>
          <cell r="BD389">
            <v>0</v>
          </cell>
          <cell r="BE389">
            <v>0</v>
          </cell>
          <cell r="BF389">
            <v>0</v>
          </cell>
        </row>
        <row r="391">
          <cell r="D391" t="str">
            <v>IRR</v>
          </cell>
          <cell r="E391">
            <v>9.9999996530204971E-2</v>
          </cell>
        </row>
      </sheetData>
      <sheetData sheetId="3" refreshError="1"/>
      <sheetData sheetId="4" refreshError="1">
        <row r="46">
          <cell r="U46" t="str">
            <v>Market Rent</v>
          </cell>
          <cell r="V46" t="str">
            <v>Rent</v>
          </cell>
          <cell r="W46">
            <v>9</v>
          </cell>
          <cell r="X46">
            <v>9</v>
          </cell>
          <cell r="Y46">
            <v>18</v>
          </cell>
          <cell r="Z46">
            <v>9</v>
          </cell>
        </row>
        <row r="47">
          <cell r="U47" t="str">
            <v>Downtime</v>
          </cell>
          <cell r="V47" t="str">
            <v>Rent</v>
          </cell>
          <cell r="W47">
            <v>30</v>
          </cell>
          <cell r="X47">
            <v>25</v>
          </cell>
        </row>
        <row r="48">
          <cell r="U48" t="str">
            <v>Capex</v>
          </cell>
          <cell r="V48" t="str">
            <v>Strategy</v>
          </cell>
          <cell r="W48">
            <v>15</v>
          </cell>
          <cell r="X48">
            <v>9</v>
          </cell>
          <cell r="Y48">
            <v>23</v>
          </cell>
          <cell r="Z48">
            <v>9</v>
          </cell>
        </row>
        <row r="49">
          <cell r="U49" t="str">
            <v>Sale Date</v>
          </cell>
          <cell r="V49" t="str">
            <v>Strategy</v>
          </cell>
          <cell r="W49">
            <v>33</v>
          </cell>
          <cell r="X49">
            <v>8</v>
          </cell>
        </row>
        <row r="50">
          <cell r="U50" t="str">
            <v>Cap Rate</v>
          </cell>
          <cell r="V50" t="str">
            <v>Strategy</v>
          </cell>
          <cell r="W50">
            <v>33</v>
          </cell>
          <cell r="X50">
            <v>10</v>
          </cell>
        </row>
        <row r="51">
          <cell r="U51" t="str">
            <v>NSBP</v>
          </cell>
          <cell r="V51" t="str">
            <v>Cash Flows</v>
          </cell>
          <cell r="W51">
            <v>7</v>
          </cell>
          <cell r="X51">
            <v>2</v>
          </cell>
        </row>
        <row r="52">
          <cell r="U52" t="str">
            <v>IRR</v>
          </cell>
          <cell r="V52" t="str">
            <v>Cash Flows</v>
          </cell>
          <cell r="W52">
            <v>4</v>
          </cell>
          <cell r="X52">
            <v>2</v>
          </cell>
        </row>
        <row r="53">
          <cell r="U53" t="str">
            <v>Senior Debt</v>
          </cell>
          <cell r="V53" t="str">
            <v>Cash Flows</v>
          </cell>
          <cell r="W53">
            <v>105</v>
          </cell>
          <cell r="X53">
            <v>7</v>
          </cell>
        </row>
        <row r="54">
          <cell r="U54" t="str">
            <v>Price Crash Test</v>
          </cell>
          <cell r="V54" t="str">
            <v>Summary_RES</v>
          </cell>
          <cell r="W54">
            <v>3</v>
          </cell>
          <cell r="X54">
            <v>11</v>
          </cell>
        </row>
        <row r="55">
          <cell r="U55" t="str">
            <v>Timing Crash Test</v>
          </cell>
          <cell r="V55" t="str">
            <v>Summary_RES</v>
          </cell>
          <cell r="W55">
            <v>4</v>
          </cell>
          <cell r="X55">
            <v>11</v>
          </cell>
        </row>
        <row r="56">
          <cell r="U56" t="str">
            <v>Principal Rent</v>
          </cell>
          <cell r="V56" t="str">
            <v>Rent</v>
          </cell>
          <cell r="W56">
            <v>9</v>
          </cell>
          <cell r="X56">
            <v>9</v>
          </cell>
        </row>
        <row r="57">
          <cell r="U57" t="str">
            <v>TI's</v>
          </cell>
          <cell r="V57" t="str">
            <v>Rent</v>
          </cell>
          <cell r="W57">
            <v>32</v>
          </cell>
          <cell r="X57">
            <v>28</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ANR"/>
      <sheetName val="Flux associés 10 ans"/>
      <sheetName val="T.FIN"/>
      <sheetName val="FISCALITE"/>
      <sheetName val="résultat fiscal"/>
      <sheetName val="BP ACTIF"/>
      <sheetName val="BP ACQUISITION"/>
      <sheetName val="PR1"/>
      <sheetName val="CH1"/>
      <sheetName val="PRCR"/>
      <sheetName val="AMORT"/>
      <sheetName val="AMORT2"/>
      <sheetName val="CRED"/>
      <sheetName val="IS"/>
      <sheetName val="IS2"/>
      <sheetName val="TRI1"/>
      <sheetName val="TRI2"/>
      <sheetName val="Graph"/>
      <sheetName val="Spec"/>
    </sheetNames>
    <sheetDataSet>
      <sheetData sheetId="0"/>
      <sheetData sheetId="1" refreshError="1">
        <row r="7">
          <cell r="E7" t="str">
            <v>X</v>
          </cell>
          <cell r="G7" t="str">
            <v>X</v>
          </cell>
        </row>
        <row r="9">
          <cell r="E9" t="str">
            <v>X</v>
          </cell>
          <cell r="G9" t="str">
            <v>X</v>
          </cell>
        </row>
        <row r="11">
          <cell r="E11" t="str">
            <v>X</v>
          </cell>
          <cell r="G11" t="str">
            <v>X</v>
          </cell>
        </row>
        <row r="13">
          <cell r="E13" t="str">
            <v>X</v>
          </cell>
          <cell r="G13" t="str">
            <v>X</v>
          </cell>
        </row>
        <row r="15">
          <cell r="E15" t="str">
            <v>X</v>
          </cell>
        </row>
        <row r="17">
          <cell r="E17" t="str">
            <v>X</v>
          </cell>
          <cell r="G17" t="str">
            <v>X</v>
          </cell>
        </row>
        <row r="21">
          <cell r="E21" t="str">
            <v>X</v>
          </cell>
          <cell r="G21" t="str">
            <v>X</v>
          </cell>
          <cell r="I21" t="str">
            <v>X</v>
          </cell>
          <cell r="K21" t="str">
            <v>X</v>
          </cell>
        </row>
        <row r="23">
          <cell r="E23" t="str">
            <v>X</v>
          </cell>
          <cell r="G23" t="str">
            <v>X</v>
          </cell>
        </row>
        <row r="25">
          <cell r="E25" t="str">
            <v>X</v>
          </cell>
          <cell r="G25" t="str">
            <v>X</v>
          </cell>
          <cell r="I25" t="str">
            <v>X</v>
          </cell>
          <cell r="K25" t="str">
            <v>X</v>
          </cell>
          <cell r="M25" t="str">
            <v>X</v>
          </cell>
          <cell r="O25" t="str">
            <v>X</v>
          </cell>
          <cell r="Q25" t="str">
            <v>X</v>
          </cell>
          <cell r="S25" t="str">
            <v>X</v>
          </cell>
          <cell r="U25" t="str">
            <v>X</v>
          </cell>
          <cell r="W25" t="str">
            <v>X</v>
          </cell>
        </row>
        <row r="27">
          <cell r="E27" t="str">
            <v>X</v>
          </cell>
          <cell r="G27" t="str">
            <v>X</v>
          </cell>
          <cell r="I27" t="str">
            <v>X</v>
          </cell>
          <cell r="K27" t="str">
            <v>X</v>
          </cell>
        </row>
        <row r="29">
          <cell r="E29" t="str">
            <v>X</v>
          </cell>
          <cell r="G29" t="str">
            <v>X</v>
          </cell>
        </row>
        <row r="31">
          <cell r="E31" t="str">
            <v>X</v>
          </cell>
          <cell r="G31" t="str">
            <v>X</v>
          </cell>
          <cell r="I31" t="str">
            <v>X</v>
          </cell>
        </row>
        <row r="33">
          <cell r="E33" t="str">
            <v>X</v>
          </cell>
          <cell r="G33" t="str">
            <v>X</v>
          </cell>
          <cell r="I33" t="str">
            <v>X</v>
          </cell>
        </row>
        <row r="35">
          <cell r="E35" t="str">
            <v>X</v>
          </cell>
          <cell r="G35" t="str">
            <v>X</v>
          </cell>
          <cell r="I35" t="str">
            <v>X</v>
          </cell>
        </row>
        <row r="37">
          <cell r="E37" t="str">
            <v>X</v>
          </cell>
          <cell r="G37" t="str">
            <v>X</v>
          </cell>
          <cell r="I37" t="str">
            <v>X</v>
          </cell>
        </row>
        <row r="39">
          <cell r="E39" t="str">
            <v>X</v>
          </cell>
          <cell r="G39" t="str">
            <v>X</v>
          </cell>
          <cell r="I39" t="str">
            <v>X</v>
          </cell>
        </row>
        <row r="41">
          <cell r="E41" t="str">
            <v>X</v>
          </cell>
          <cell r="G41" t="str">
            <v>X</v>
          </cell>
          <cell r="I41" t="str">
            <v>X</v>
          </cell>
        </row>
        <row r="43">
          <cell r="E43" t="str">
            <v>X</v>
          </cell>
          <cell r="G43" t="str">
            <v>X</v>
          </cell>
          <cell r="I43" t="str">
            <v>X</v>
          </cell>
          <cell r="K43" t="str">
            <v>X</v>
          </cell>
          <cell r="M43" t="str">
            <v>X</v>
          </cell>
          <cell r="O43" t="str">
            <v>X</v>
          </cell>
        </row>
        <row r="45">
          <cell r="E45" t="str">
            <v>X</v>
          </cell>
          <cell r="G45" t="str">
            <v>X</v>
          </cell>
          <cell r="I45" t="str">
            <v>X</v>
          </cell>
          <cell r="K45" t="str">
            <v>X</v>
          </cell>
          <cell r="M45" t="str">
            <v>X</v>
          </cell>
        </row>
        <row r="47">
          <cell r="E47" t="str">
            <v>X</v>
          </cell>
          <cell r="G47" t="str">
            <v>X</v>
          </cell>
          <cell r="I47" t="str">
            <v>X</v>
          </cell>
        </row>
        <row r="49">
          <cell r="E49" t="str">
            <v>X</v>
          </cell>
          <cell r="G49"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row r="105">
          <cell r="D105">
            <v>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Résultat fiscal"/>
      <sheetName val="IS"/>
      <sheetName val="IS2"/>
      <sheetName val="TRI1"/>
      <sheetName val="TRI2"/>
      <sheetName val="ANR"/>
      <sheetName val="TRI ASSOCIES 10 ANS"/>
      <sheetName val="TRI actif"/>
      <sheetName val="Graph"/>
      <sheetName val="Spec"/>
    </sheetNames>
    <sheetDataSet>
      <sheetData sheetId="0">
        <row r="2">
          <cell r="L2" t="b">
            <v>1</v>
          </cell>
        </row>
      </sheetData>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sheetData sheetId="20" refreshError="1"/>
      <sheetData sheetId="21" refreshError="1"/>
      <sheetData sheetId="22">
        <row r="5">
          <cell r="D5" t="str">
            <v>2001</v>
          </cell>
          <cell r="E5">
            <v>2002</v>
          </cell>
          <cell r="F5">
            <v>2003</v>
          </cell>
          <cell r="G5">
            <v>2004</v>
          </cell>
          <cell r="H5">
            <v>2005</v>
          </cell>
          <cell r="I5">
            <v>2006</v>
          </cell>
          <cell r="J5">
            <v>2007</v>
          </cell>
          <cell r="K5">
            <v>2008</v>
          </cell>
          <cell r="L5">
            <v>2009</v>
          </cell>
          <cell r="M5">
            <v>2010</v>
          </cell>
        </row>
      </sheetData>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Intl"/>
      <sheetName val="Res"/>
      <sheetName val="Summary_RES"/>
      <sheetName val="Rent"/>
      <sheetName val="Error"/>
      <sheetName val="UL Calcul"/>
      <sheetName val="UL Cash Flows"/>
      <sheetName val="Strategy"/>
      <sheetName val="Extract"/>
      <sheetName val="Cash Flows"/>
      <sheetName val="Calcul"/>
      <sheetName val="Investment Summary"/>
      <sheetName val="RE Summary"/>
      <sheetName val="Tools"/>
      <sheetName val="Historique AIM"/>
    </sheetNames>
    <sheetDataSet>
      <sheetData sheetId="0" refreshError="1"/>
      <sheetData sheetId="1" refreshError="1"/>
      <sheetData sheetId="2" refreshError="1"/>
      <sheetData sheetId="3" refreshError="1"/>
      <sheetData sheetId="4" refreshError="1">
        <row r="1">
          <cell r="I1">
            <v>39172</v>
          </cell>
          <cell r="M1">
            <v>0.04</v>
          </cell>
          <cell r="X1" t="str">
            <v>quarterly</v>
          </cell>
        </row>
        <row r="2">
          <cell r="M2">
            <v>-0.02</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H18" t="str">
            <v>Parking</v>
          </cell>
          <cell r="K18">
            <v>0</v>
          </cell>
        </row>
        <row r="33">
          <cell r="BH33">
            <v>0</v>
          </cell>
          <cell r="BI33">
            <v>1</v>
          </cell>
          <cell r="BJ33">
            <v>2</v>
          </cell>
          <cell r="BK33">
            <v>3</v>
          </cell>
          <cell r="BL33">
            <v>4</v>
          </cell>
          <cell r="BM33">
            <v>5</v>
          </cell>
          <cell r="BN33">
            <v>6</v>
          </cell>
          <cell r="BO33">
            <v>7</v>
          </cell>
          <cell r="BP33">
            <v>8</v>
          </cell>
          <cell r="BQ33">
            <v>9</v>
          </cell>
          <cell r="BR33">
            <v>10</v>
          </cell>
          <cell r="BS33">
            <v>11</v>
          </cell>
          <cell r="BT33">
            <v>12</v>
          </cell>
          <cell r="BU33">
            <v>13</v>
          </cell>
          <cell r="BV33">
            <v>14</v>
          </cell>
          <cell r="BW33">
            <v>15</v>
          </cell>
          <cell r="BX33">
            <v>16</v>
          </cell>
          <cell r="BY33">
            <v>17</v>
          </cell>
          <cell r="BZ33">
            <v>18</v>
          </cell>
          <cell r="CA33">
            <v>19</v>
          </cell>
          <cell r="CB33">
            <v>20</v>
          </cell>
          <cell r="CC33">
            <v>21</v>
          </cell>
          <cell r="CD33">
            <v>22</v>
          </cell>
          <cell r="CE33">
            <v>23</v>
          </cell>
          <cell r="CF33">
            <v>24</v>
          </cell>
          <cell r="CG33">
            <v>25</v>
          </cell>
          <cell r="CH33">
            <v>26</v>
          </cell>
          <cell r="CI33">
            <v>27</v>
          </cell>
          <cell r="CJ33">
            <v>28</v>
          </cell>
          <cell r="CK33">
            <v>29</v>
          </cell>
          <cell r="CL33">
            <v>30</v>
          </cell>
          <cell r="CM33">
            <v>31</v>
          </cell>
          <cell r="CN33">
            <v>32</v>
          </cell>
          <cell r="CO33">
            <v>33</v>
          </cell>
          <cell r="CP33">
            <v>34</v>
          </cell>
          <cell r="CQ33">
            <v>35</v>
          </cell>
          <cell r="CR33">
            <v>36</v>
          </cell>
          <cell r="CS33">
            <v>37</v>
          </cell>
          <cell r="CT33">
            <v>38</v>
          </cell>
          <cell r="CU33">
            <v>39</v>
          </cell>
          <cell r="CV33">
            <v>40</v>
          </cell>
        </row>
        <row r="119">
          <cell r="E119">
            <v>1</v>
          </cell>
          <cell r="I119"/>
          <cell r="J119">
            <v>0</v>
          </cell>
          <cell r="Q119"/>
          <cell r="V119"/>
          <cell r="Y119">
            <v>0</v>
          </cell>
          <cell r="Z119">
            <v>0</v>
          </cell>
          <cell r="AL119"/>
          <cell r="AN119"/>
        </row>
        <row r="120">
          <cell r="E120">
            <v>2</v>
          </cell>
          <cell r="I120"/>
          <cell r="J120">
            <v>0</v>
          </cell>
          <cell r="Q120"/>
          <cell r="V120"/>
          <cell r="Y120">
            <v>0</v>
          </cell>
          <cell r="Z120">
            <v>0</v>
          </cell>
          <cell r="AL120"/>
          <cell r="AN120"/>
        </row>
        <row r="121">
          <cell r="E121">
            <v>3</v>
          </cell>
          <cell r="I121"/>
          <cell r="J121">
            <v>0</v>
          </cell>
          <cell r="Q121"/>
          <cell r="V121"/>
          <cell r="Y121">
            <v>0</v>
          </cell>
          <cell r="Z121">
            <v>0</v>
          </cell>
          <cell r="AL121"/>
          <cell r="AN121"/>
        </row>
        <row r="122">
          <cell r="E122">
            <v>4</v>
          </cell>
          <cell r="I122"/>
          <cell r="J122">
            <v>0</v>
          </cell>
          <cell r="Q122"/>
          <cell r="V122"/>
          <cell r="Y122">
            <v>0</v>
          </cell>
          <cell r="Z122">
            <v>0</v>
          </cell>
          <cell r="AL122"/>
          <cell r="AN122"/>
        </row>
        <row r="123">
          <cell r="E123">
            <v>5</v>
          </cell>
          <cell r="I123"/>
          <cell r="J123">
            <v>0</v>
          </cell>
          <cell r="Q123"/>
          <cell r="V123"/>
          <cell r="Y123">
            <v>0</v>
          </cell>
          <cell r="Z123">
            <v>0</v>
          </cell>
          <cell r="AL123"/>
          <cell r="AN123"/>
        </row>
        <row r="124">
          <cell r="E124">
            <v>6</v>
          </cell>
          <cell r="I124"/>
          <cell r="J124">
            <v>0</v>
          </cell>
          <cell r="Q124"/>
          <cell r="V124"/>
          <cell r="Y124">
            <v>0</v>
          </cell>
          <cell r="Z124">
            <v>0</v>
          </cell>
          <cell r="AL124"/>
          <cell r="AN124"/>
        </row>
        <row r="125">
          <cell r="E125">
            <v>7</v>
          </cell>
          <cell r="I125"/>
          <cell r="J125">
            <v>0</v>
          </cell>
          <cell r="Q125"/>
          <cell r="V125"/>
          <cell r="Y125">
            <v>0</v>
          </cell>
          <cell r="Z125">
            <v>0</v>
          </cell>
          <cell r="AL125"/>
          <cell r="AN125"/>
        </row>
        <row r="126">
          <cell r="E126">
            <v>8</v>
          </cell>
          <cell r="I126"/>
          <cell r="J126">
            <v>0</v>
          </cell>
          <cell r="Q126"/>
          <cell r="V126"/>
          <cell r="Y126">
            <v>0</v>
          </cell>
          <cell r="Z126">
            <v>0</v>
          </cell>
          <cell r="AL126"/>
          <cell r="AN126"/>
        </row>
        <row r="127">
          <cell r="E127">
            <v>9</v>
          </cell>
          <cell r="I127"/>
          <cell r="J127">
            <v>0</v>
          </cell>
          <cell r="Q127"/>
          <cell r="V127"/>
          <cell r="Y127">
            <v>0</v>
          </cell>
          <cell r="Z127">
            <v>0</v>
          </cell>
          <cell r="AL127"/>
          <cell r="AN127"/>
        </row>
        <row r="128">
          <cell r="E128">
            <v>10</v>
          </cell>
          <cell r="I128"/>
          <cell r="J128">
            <v>0</v>
          </cell>
          <cell r="Q128"/>
          <cell r="V128"/>
          <cell r="Y128">
            <v>0</v>
          </cell>
          <cell r="Z128">
            <v>0</v>
          </cell>
          <cell r="AL128"/>
          <cell r="AN128"/>
        </row>
        <row r="129">
          <cell r="E129">
            <v>11</v>
          </cell>
          <cell r="I129"/>
          <cell r="J129">
            <v>0</v>
          </cell>
          <cell r="Q129"/>
          <cell r="V129"/>
          <cell r="Y129">
            <v>0</v>
          </cell>
          <cell r="Z129">
            <v>0</v>
          </cell>
          <cell r="AL129"/>
          <cell r="AN129"/>
        </row>
        <row r="130">
          <cell r="E130">
            <v>12</v>
          </cell>
          <cell r="I130"/>
          <cell r="J130">
            <v>0</v>
          </cell>
          <cell r="Q130"/>
          <cell r="V130"/>
          <cell r="Y130">
            <v>0</v>
          </cell>
          <cell r="Z130">
            <v>0</v>
          </cell>
          <cell r="AL130"/>
          <cell r="AN130"/>
        </row>
        <row r="131">
          <cell r="E131">
            <v>13</v>
          </cell>
          <cell r="I131"/>
          <cell r="J131">
            <v>0</v>
          </cell>
          <cell r="Q131"/>
          <cell r="V131"/>
          <cell r="Y131">
            <v>0</v>
          </cell>
          <cell r="Z131">
            <v>0</v>
          </cell>
          <cell r="AL131"/>
          <cell r="AN131"/>
        </row>
        <row r="132">
          <cell r="E132">
            <v>14</v>
          </cell>
          <cell r="I132"/>
          <cell r="J132">
            <v>0</v>
          </cell>
          <cell r="Q132"/>
          <cell r="V132"/>
          <cell r="Y132">
            <v>0</v>
          </cell>
          <cell r="Z132">
            <v>0</v>
          </cell>
          <cell r="AL132"/>
          <cell r="AN132"/>
        </row>
        <row r="133">
          <cell r="E133">
            <v>15</v>
          </cell>
          <cell r="I133"/>
          <cell r="J133">
            <v>0</v>
          </cell>
          <cell r="Q133"/>
          <cell r="V133"/>
          <cell r="Y133">
            <v>0</v>
          </cell>
          <cell r="Z133">
            <v>0</v>
          </cell>
          <cell r="AL133"/>
          <cell r="AN133"/>
        </row>
        <row r="134">
          <cell r="E134">
            <v>16</v>
          </cell>
          <cell r="I134"/>
          <cell r="J134">
            <v>0</v>
          </cell>
          <cell r="O134"/>
          <cell r="P134"/>
          <cell r="Q134"/>
          <cell r="V134"/>
          <cell r="Y134">
            <v>0</v>
          </cell>
          <cell r="Z134">
            <v>0</v>
          </cell>
          <cell r="AL134"/>
          <cell r="AN134"/>
        </row>
        <row r="135">
          <cell r="E135">
            <v>17</v>
          </cell>
          <cell r="I135"/>
          <cell r="J135">
            <v>0</v>
          </cell>
          <cell r="O135"/>
          <cell r="P135"/>
          <cell r="Q135"/>
          <cell r="V135"/>
          <cell r="Y135">
            <v>0</v>
          </cell>
          <cell r="Z135">
            <v>0</v>
          </cell>
          <cell r="AL135"/>
          <cell r="AN135"/>
        </row>
        <row r="136">
          <cell r="E136">
            <v>18</v>
          </cell>
          <cell r="I136"/>
          <cell r="J136">
            <v>0</v>
          </cell>
          <cell r="O136"/>
          <cell r="P136"/>
          <cell r="Q136"/>
          <cell r="V136"/>
          <cell r="Y136">
            <v>0</v>
          </cell>
          <cell r="Z136">
            <v>0</v>
          </cell>
          <cell r="AL136"/>
          <cell r="AN136"/>
        </row>
        <row r="137">
          <cell r="E137">
            <v>19</v>
          </cell>
          <cell r="I137"/>
          <cell r="J137">
            <v>0</v>
          </cell>
          <cell r="O137"/>
          <cell r="P137"/>
          <cell r="Q137"/>
          <cell r="V137"/>
          <cell r="Y137">
            <v>0</v>
          </cell>
          <cell r="Z137">
            <v>0</v>
          </cell>
          <cell r="AL137"/>
          <cell r="AN137"/>
        </row>
        <row r="138">
          <cell r="E138">
            <v>20</v>
          </cell>
          <cell r="I138"/>
          <cell r="J138">
            <v>0</v>
          </cell>
          <cell r="O138"/>
          <cell r="P138"/>
          <cell r="Q138"/>
          <cell r="V138"/>
          <cell r="Y138">
            <v>0</v>
          </cell>
          <cell r="Z138">
            <v>0</v>
          </cell>
          <cell r="AL138"/>
          <cell r="AN138"/>
        </row>
        <row r="139">
          <cell r="E139">
            <v>21</v>
          </cell>
          <cell r="I139"/>
          <cell r="J139">
            <v>0</v>
          </cell>
          <cell r="O139"/>
          <cell r="P139"/>
          <cell r="Q139"/>
          <cell r="V139"/>
          <cell r="Y139">
            <v>0</v>
          </cell>
          <cell r="Z139">
            <v>0</v>
          </cell>
          <cell r="AL139"/>
          <cell r="AN139"/>
        </row>
        <row r="140">
          <cell r="E140">
            <v>22</v>
          </cell>
          <cell r="I140"/>
          <cell r="J140">
            <v>0</v>
          </cell>
          <cell r="O140"/>
          <cell r="P140"/>
          <cell r="Q140"/>
          <cell r="V140"/>
          <cell r="Y140">
            <v>0</v>
          </cell>
          <cell r="Z140">
            <v>0</v>
          </cell>
          <cell r="AL140"/>
          <cell r="AN140"/>
        </row>
        <row r="141">
          <cell r="E141">
            <v>23</v>
          </cell>
          <cell r="I141"/>
          <cell r="J141">
            <v>0</v>
          </cell>
          <cell r="O141"/>
          <cell r="P141"/>
          <cell r="Q141"/>
          <cell r="V141"/>
          <cell r="Y141">
            <v>0</v>
          </cell>
          <cell r="Z141">
            <v>0</v>
          </cell>
          <cell r="AL141"/>
          <cell r="AN141"/>
        </row>
        <row r="142">
          <cell r="E142">
            <v>24</v>
          </cell>
          <cell r="I142"/>
          <cell r="J142">
            <v>0</v>
          </cell>
          <cell r="O142"/>
          <cell r="P142"/>
          <cell r="Q142"/>
          <cell r="V142"/>
          <cell r="Y142">
            <v>0</v>
          </cell>
          <cell r="Z142">
            <v>0</v>
          </cell>
          <cell r="AL142"/>
          <cell r="AN142"/>
        </row>
        <row r="143">
          <cell r="E143">
            <v>25</v>
          </cell>
          <cell r="I143"/>
          <cell r="J143">
            <v>0</v>
          </cell>
          <cell r="O143"/>
          <cell r="P143"/>
          <cell r="Q143"/>
          <cell r="V143"/>
          <cell r="Y143">
            <v>0</v>
          </cell>
          <cell r="Z143">
            <v>0</v>
          </cell>
          <cell r="AL143"/>
          <cell r="AN143"/>
        </row>
        <row r="144">
          <cell r="E144">
            <v>26</v>
          </cell>
          <cell r="I144"/>
          <cell r="J144">
            <v>0</v>
          </cell>
          <cell r="O144"/>
          <cell r="P144"/>
          <cell r="Q144"/>
          <cell r="V144"/>
          <cell r="Y144">
            <v>0</v>
          </cell>
          <cell r="Z144">
            <v>0</v>
          </cell>
          <cell r="AL144"/>
          <cell r="AN144"/>
        </row>
        <row r="145">
          <cell r="E145">
            <v>27</v>
          </cell>
          <cell r="I145"/>
          <cell r="J145">
            <v>0</v>
          </cell>
          <cell r="O145"/>
          <cell r="P145"/>
          <cell r="Q145"/>
          <cell r="V145"/>
          <cell r="Y145">
            <v>0</v>
          </cell>
          <cell r="Z145">
            <v>0</v>
          </cell>
          <cell r="AL145"/>
          <cell r="AN145"/>
        </row>
        <row r="146">
          <cell r="E146">
            <v>28</v>
          </cell>
          <cell r="I146"/>
          <cell r="J146">
            <v>0</v>
          </cell>
          <cell r="O146"/>
          <cell r="P146"/>
          <cell r="Q146"/>
          <cell r="V146"/>
          <cell r="Y146">
            <v>0</v>
          </cell>
          <cell r="Z146">
            <v>0</v>
          </cell>
          <cell r="AL146"/>
          <cell r="AN146"/>
        </row>
        <row r="147">
          <cell r="E147">
            <v>29</v>
          </cell>
          <cell r="I147"/>
          <cell r="J147">
            <v>0</v>
          </cell>
          <cell r="O147"/>
          <cell r="P147"/>
          <cell r="Q147"/>
          <cell r="V147"/>
          <cell r="Y147">
            <v>0</v>
          </cell>
          <cell r="Z147">
            <v>0</v>
          </cell>
          <cell r="AL147"/>
          <cell r="AN147"/>
        </row>
        <row r="148">
          <cell r="E148">
            <v>30</v>
          </cell>
          <cell r="I148"/>
          <cell r="J148">
            <v>0</v>
          </cell>
          <cell r="O148"/>
          <cell r="P148"/>
          <cell r="Q148"/>
          <cell r="V148"/>
          <cell r="Y148">
            <v>0</v>
          </cell>
          <cell r="Z148">
            <v>0</v>
          </cell>
          <cell r="AL148"/>
          <cell r="AN148"/>
        </row>
        <row r="149">
          <cell r="E149">
            <v>31</v>
          </cell>
          <cell r="I149"/>
          <cell r="J149">
            <v>0</v>
          </cell>
          <cell r="O149"/>
          <cell r="P149"/>
          <cell r="Q149"/>
          <cell r="V149"/>
          <cell r="Y149">
            <v>0</v>
          </cell>
          <cell r="Z149">
            <v>0</v>
          </cell>
          <cell r="AL149"/>
          <cell r="AN149"/>
        </row>
        <row r="150">
          <cell r="E150">
            <v>32</v>
          </cell>
          <cell r="I150"/>
          <cell r="J150">
            <v>0</v>
          </cell>
          <cell r="O150"/>
          <cell r="P150"/>
          <cell r="Q150"/>
          <cell r="V150"/>
          <cell r="Y150">
            <v>0</v>
          </cell>
          <cell r="Z150">
            <v>0</v>
          </cell>
          <cell r="AL150"/>
          <cell r="AN150"/>
        </row>
        <row r="151">
          <cell r="E151">
            <v>33</v>
          </cell>
          <cell r="I151"/>
          <cell r="J151">
            <v>0</v>
          </cell>
          <cell r="O151"/>
          <cell r="P151"/>
          <cell r="Q151"/>
          <cell r="V151"/>
          <cell r="Y151">
            <v>0</v>
          </cell>
          <cell r="Z151">
            <v>0</v>
          </cell>
          <cell r="AL151"/>
          <cell r="AN151"/>
        </row>
        <row r="152">
          <cell r="E152">
            <v>34</v>
          </cell>
          <cell r="I152"/>
          <cell r="J152">
            <v>0</v>
          </cell>
          <cell r="O152"/>
          <cell r="P152"/>
          <cell r="Q152"/>
          <cell r="V152"/>
          <cell r="Y152">
            <v>0</v>
          </cell>
          <cell r="Z152">
            <v>0</v>
          </cell>
          <cell r="AL152"/>
          <cell r="AN152"/>
        </row>
        <row r="153">
          <cell r="E153">
            <v>35</v>
          </cell>
          <cell r="I153"/>
          <cell r="J153">
            <v>0</v>
          </cell>
          <cell r="O153"/>
          <cell r="P153"/>
          <cell r="Q153"/>
          <cell r="V153"/>
          <cell r="Y153">
            <v>0</v>
          </cell>
          <cell r="Z153">
            <v>0</v>
          </cell>
          <cell r="AL153"/>
          <cell r="AN153"/>
        </row>
        <row r="154">
          <cell r="E154">
            <v>36</v>
          </cell>
          <cell r="I154"/>
          <cell r="J154">
            <v>0</v>
          </cell>
          <cell r="O154"/>
          <cell r="P154"/>
          <cell r="Q154"/>
          <cell r="V154"/>
          <cell r="Y154">
            <v>0</v>
          </cell>
          <cell r="Z154">
            <v>0</v>
          </cell>
          <cell r="AL154"/>
          <cell r="AN154"/>
        </row>
        <row r="155">
          <cell r="E155">
            <v>37</v>
          </cell>
          <cell r="I155"/>
          <cell r="J155">
            <v>0</v>
          </cell>
          <cell r="O155"/>
          <cell r="P155"/>
          <cell r="Q155"/>
          <cell r="V155"/>
          <cell r="Y155">
            <v>0</v>
          </cell>
          <cell r="Z155">
            <v>0</v>
          </cell>
          <cell r="AL155"/>
          <cell r="AN155"/>
        </row>
        <row r="156">
          <cell r="E156">
            <v>38</v>
          </cell>
          <cell r="I156"/>
          <cell r="J156">
            <v>0</v>
          </cell>
          <cell r="O156"/>
          <cell r="P156"/>
          <cell r="Q156"/>
          <cell r="V156"/>
          <cell r="Y156">
            <v>0</v>
          </cell>
          <cell r="Z156">
            <v>0</v>
          </cell>
          <cell r="AL156"/>
          <cell r="AN156"/>
        </row>
        <row r="157">
          <cell r="E157">
            <v>39</v>
          </cell>
          <cell r="I157"/>
          <cell r="J157">
            <v>0</v>
          </cell>
          <cell r="O157"/>
          <cell r="P157"/>
          <cell r="Q157"/>
          <cell r="V157"/>
          <cell r="Y157">
            <v>0</v>
          </cell>
          <cell r="Z157">
            <v>0</v>
          </cell>
          <cell r="AL157"/>
          <cell r="AN157"/>
        </row>
        <row r="158">
          <cell r="E158">
            <v>40</v>
          </cell>
          <cell r="I158"/>
          <cell r="J158">
            <v>0</v>
          </cell>
          <cell r="O158"/>
          <cell r="P158"/>
          <cell r="Q158"/>
          <cell r="V158"/>
          <cell r="Y158">
            <v>0</v>
          </cell>
          <cell r="Z158">
            <v>0</v>
          </cell>
          <cell r="AL158"/>
          <cell r="AN158"/>
        </row>
        <row r="159">
          <cell r="E159">
            <v>41</v>
          </cell>
          <cell r="I159"/>
          <cell r="J159">
            <v>0</v>
          </cell>
          <cell r="O159"/>
          <cell r="P159"/>
          <cell r="Q159"/>
          <cell r="V159"/>
          <cell r="Y159">
            <v>0</v>
          </cell>
          <cell r="Z159">
            <v>0</v>
          </cell>
          <cell r="AL159"/>
          <cell r="AN159"/>
        </row>
        <row r="160">
          <cell r="E160">
            <v>42</v>
          </cell>
          <cell r="I160"/>
          <cell r="J160">
            <v>0</v>
          </cell>
          <cell r="O160"/>
          <cell r="P160"/>
          <cell r="Q160"/>
          <cell r="V160"/>
          <cell r="Y160">
            <v>0</v>
          </cell>
          <cell r="Z160">
            <v>0</v>
          </cell>
          <cell r="AL160"/>
          <cell r="AN160"/>
        </row>
        <row r="161">
          <cell r="E161">
            <v>43</v>
          </cell>
          <cell r="I161"/>
          <cell r="J161">
            <v>0</v>
          </cell>
          <cell r="O161"/>
          <cell r="P161"/>
          <cell r="Q161"/>
          <cell r="V161"/>
          <cell r="Y161">
            <v>0</v>
          </cell>
          <cell r="Z161">
            <v>0</v>
          </cell>
          <cell r="AL161"/>
          <cell r="AN161"/>
        </row>
        <row r="162">
          <cell r="E162">
            <v>44</v>
          </cell>
          <cell r="I162"/>
          <cell r="J162">
            <v>0</v>
          </cell>
          <cell r="O162"/>
          <cell r="P162"/>
          <cell r="Q162"/>
          <cell r="V162"/>
          <cell r="Y162">
            <v>0</v>
          </cell>
          <cell r="Z162">
            <v>0</v>
          </cell>
          <cell r="AL162"/>
          <cell r="AN162"/>
        </row>
        <row r="163">
          <cell r="E163">
            <v>45</v>
          </cell>
          <cell r="I163"/>
          <cell r="J163">
            <v>0</v>
          </cell>
          <cell r="O163"/>
          <cell r="P163"/>
          <cell r="Q163"/>
          <cell r="V163"/>
          <cell r="Y163">
            <v>0</v>
          </cell>
          <cell r="Z163">
            <v>0</v>
          </cell>
          <cell r="AL163"/>
          <cell r="AN163"/>
        </row>
        <row r="164">
          <cell r="E164">
            <v>46</v>
          </cell>
          <cell r="I164"/>
          <cell r="J164">
            <v>0</v>
          </cell>
          <cell r="O164"/>
          <cell r="P164"/>
          <cell r="Q164"/>
          <cell r="V164"/>
          <cell r="Y164">
            <v>0</v>
          </cell>
          <cell r="Z164">
            <v>0</v>
          </cell>
          <cell r="AL164"/>
          <cell r="AN164"/>
        </row>
        <row r="165">
          <cell r="E165">
            <v>47</v>
          </cell>
          <cell r="I165"/>
          <cell r="J165">
            <v>0</v>
          </cell>
          <cell r="O165"/>
          <cell r="P165"/>
          <cell r="Q165"/>
          <cell r="V165"/>
          <cell r="Y165">
            <v>0</v>
          </cell>
          <cell r="Z165">
            <v>0</v>
          </cell>
          <cell r="AL165"/>
          <cell r="AN165"/>
        </row>
        <row r="166">
          <cell r="E166">
            <v>48</v>
          </cell>
          <cell r="I166"/>
          <cell r="J166">
            <v>0</v>
          </cell>
          <cell r="O166"/>
          <cell r="P166"/>
          <cell r="Q166"/>
          <cell r="V166"/>
          <cell r="Y166">
            <v>0</v>
          </cell>
          <cell r="Z166">
            <v>0</v>
          </cell>
          <cell r="AL166"/>
          <cell r="AN166"/>
        </row>
        <row r="167">
          <cell r="E167">
            <v>49</v>
          </cell>
          <cell r="I167"/>
          <cell r="J167">
            <v>0</v>
          </cell>
          <cell r="O167"/>
          <cell r="P167"/>
          <cell r="Q167"/>
          <cell r="V167"/>
          <cell r="Y167">
            <v>0</v>
          </cell>
          <cell r="Z167">
            <v>0</v>
          </cell>
          <cell r="AL167"/>
          <cell r="AN167"/>
        </row>
        <row r="168">
          <cell r="E168">
            <v>50</v>
          </cell>
          <cell r="I168"/>
          <cell r="J168">
            <v>0</v>
          </cell>
          <cell r="O168"/>
          <cell r="P168"/>
          <cell r="Q168"/>
          <cell r="V168"/>
          <cell r="Y168">
            <v>0</v>
          </cell>
          <cell r="Z168">
            <v>0</v>
          </cell>
          <cell r="AL168"/>
          <cell r="AN168"/>
        </row>
        <row r="169">
          <cell r="E169">
            <v>51</v>
          </cell>
          <cell r="I169"/>
          <cell r="J169">
            <v>0</v>
          </cell>
          <cell r="O169"/>
          <cell r="P169"/>
          <cell r="Q169"/>
          <cell r="V169"/>
          <cell r="Y169">
            <v>0</v>
          </cell>
          <cell r="Z169">
            <v>0</v>
          </cell>
          <cell r="AL169"/>
          <cell r="AN169"/>
        </row>
        <row r="170">
          <cell r="E170">
            <v>52</v>
          </cell>
          <cell r="I170"/>
          <cell r="J170">
            <v>0</v>
          </cell>
          <cell r="O170"/>
          <cell r="P170"/>
          <cell r="Q170"/>
          <cell r="V170"/>
          <cell r="Y170">
            <v>0</v>
          </cell>
          <cell r="Z170">
            <v>0</v>
          </cell>
          <cell r="AL170"/>
          <cell r="AN170"/>
        </row>
        <row r="171">
          <cell r="E171">
            <v>53</v>
          </cell>
          <cell r="I171"/>
          <cell r="J171">
            <v>0</v>
          </cell>
          <cell r="O171"/>
          <cell r="P171"/>
          <cell r="Q171"/>
          <cell r="V171"/>
          <cell r="Y171">
            <v>0</v>
          </cell>
          <cell r="Z171">
            <v>0</v>
          </cell>
          <cell r="AL171"/>
          <cell r="AN171"/>
        </row>
        <row r="172">
          <cell r="E172">
            <v>54</v>
          </cell>
          <cell r="I172"/>
          <cell r="J172">
            <v>0</v>
          </cell>
          <cell r="O172"/>
          <cell r="P172"/>
          <cell r="Q172"/>
          <cell r="V172"/>
          <cell r="Y172">
            <v>0</v>
          </cell>
          <cell r="Z172">
            <v>0</v>
          </cell>
          <cell r="AL172"/>
          <cell r="AN172"/>
        </row>
        <row r="173">
          <cell r="E173">
            <v>55</v>
          </cell>
          <cell r="I173"/>
          <cell r="J173">
            <v>0</v>
          </cell>
          <cell r="O173"/>
          <cell r="P173"/>
          <cell r="Q173"/>
          <cell r="V173"/>
          <cell r="Y173">
            <v>0</v>
          </cell>
          <cell r="Z173">
            <v>0</v>
          </cell>
          <cell r="AL173"/>
          <cell r="AN173"/>
        </row>
        <row r="174">
          <cell r="E174">
            <v>56</v>
          </cell>
          <cell r="I174"/>
          <cell r="J174">
            <v>0</v>
          </cell>
          <cell r="O174"/>
          <cell r="P174"/>
          <cell r="Q174"/>
          <cell r="V174"/>
          <cell r="Y174">
            <v>0</v>
          </cell>
          <cell r="Z174">
            <v>0</v>
          </cell>
          <cell r="AL174"/>
          <cell r="AN174"/>
        </row>
        <row r="175">
          <cell r="E175">
            <v>57</v>
          </cell>
          <cell r="I175"/>
          <cell r="J175">
            <v>0</v>
          </cell>
          <cell r="O175"/>
          <cell r="P175"/>
          <cell r="Q175"/>
          <cell r="V175"/>
          <cell r="Y175">
            <v>0</v>
          </cell>
          <cell r="Z175">
            <v>0</v>
          </cell>
          <cell r="AL175"/>
          <cell r="AN175"/>
        </row>
        <row r="176">
          <cell r="E176">
            <v>58</v>
          </cell>
          <cell r="I176"/>
          <cell r="J176">
            <v>0</v>
          </cell>
          <cell r="O176"/>
          <cell r="P176"/>
          <cell r="Q176"/>
          <cell r="V176"/>
          <cell r="Y176">
            <v>0</v>
          </cell>
          <cell r="Z176">
            <v>0</v>
          </cell>
          <cell r="AL176"/>
          <cell r="AN176"/>
        </row>
        <row r="177">
          <cell r="E177">
            <v>59</v>
          </cell>
          <cell r="I177"/>
          <cell r="J177">
            <v>0</v>
          </cell>
          <cell r="O177"/>
          <cell r="P177"/>
          <cell r="Q177"/>
          <cell r="V177"/>
          <cell r="Y177">
            <v>0</v>
          </cell>
          <cell r="Z177">
            <v>0</v>
          </cell>
          <cell r="AL177"/>
          <cell r="AN177"/>
        </row>
        <row r="178">
          <cell r="E178">
            <v>60</v>
          </cell>
          <cell r="I178"/>
          <cell r="J178">
            <v>0</v>
          </cell>
          <cell r="O178"/>
          <cell r="P178"/>
          <cell r="Q178"/>
          <cell r="V178"/>
          <cell r="Y178">
            <v>0</v>
          </cell>
          <cell r="Z178">
            <v>0</v>
          </cell>
          <cell r="AL178"/>
          <cell r="AN178"/>
        </row>
        <row r="179">
          <cell r="E179">
            <v>61</v>
          </cell>
          <cell r="I179"/>
          <cell r="J179">
            <v>0</v>
          </cell>
          <cell r="O179"/>
          <cell r="P179"/>
          <cell r="Q179"/>
          <cell r="V179"/>
          <cell r="Y179">
            <v>0</v>
          </cell>
          <cell r="Z179">
            <v>0</v>
          </cell>
          <cell r="AL179"/>
          <cell r="AN179"/>
        </row>
        <row r="180">
          <cell r="E180">
            <v>62</v>
          </cell>
          <cell r="I180"/>
          <cell r="J180">
            <v>0</v>
          </cell>
          <cell r="O180"/>
          <cell r="P180"/>
          <cell r="Q180"/>
          <cell r="V180"/>
          <cell r="Y180">
            <v>0</v>
          </cell>
          <cell r="Z180">
            <v>0</v>
          </cell>
          <cell r="AL180"/>
          <cell r="AN180"/>
        </row>
        <row r="181">
          <cell r="E181">
            <v>63</v>
          </cell>
          <cell r="I181"/>
          <cell r="J181">
            <v>0</v>
          </cell>
          <cell r="O181"/>
          <cell r="P181"/>
          <cell r="Q181"/>
          <cell r="V181"/>
          <cell r="Y181">
            <v>0</v>
          </cell>
          <cell r="Z181">
            <v>0</v>
          </cell>
          <cell r="AL181"/>
          <cell r="AN181"/>
        </row>
        <row r="182">
          <cell r="E182">
            <v>64</v>
          </cell>
          <cell r="I182"/>
          <cell r="J182">
            <v>0</v>
          </cell>
          <cell r="O182"/>
          <cell r="P182"/>
          <cell r="Q182"/>
          <cell r="V182"/>
          <cell r="Y182">
            <v>0</v>
          </cell>
          <cell r="Z182">
            <v>0</v>
          </cell>
          <cell r="AL182"/>
          <cell r="AN182"/>
        </row>
        <row r="183">
          <cell r="E183">
            <v>65</v>
          </cell>
          <cell r="I183"/>
          <cell r="J183">
            <v>0</v>
          </cell>
          <cell r="O183"/>
          <cell r="P183"/>
          <cell r="Q183"/>
          <cell r="V183"/>
          <cell r="Y183">
            <v>0</v>
          </cell>
          <cell r="Z183">
            <v>0</v>
          </cell>
          <cell r="AL183"/>
          <cell r="AN183"/>
        </row>
        <row r="184">
          <cell r="E184">
            <v>66</v>
          </cell>
          <cell r="I184"/>
          <cell r="J184">
            <v>0</v>
          </cell>
          <cell r="O184"/>
          <cell r="P184"/>
          <cell r="Q184"/>
          <cell r="V184"/>
          <cell r="Y184">
            <v>0</v>
          </cell>
          <cell r="Z184">
            <v>0</v>
          </cell>
          <cell r="AL184"/>
          <cell r="AN184"/>
        </row>
        <row r="185">
          <cell r="E185">
            <v>67</v>
          </cell>
          <cell r="I185"/>
          <cell r="J185">
            <v>0</v>
          </cell>
          <cell r="O185"/>
          <cell r="P185"/>
          <cell r="Q185"/>
          <cell r="V185"/>
          <cell r="Y185">
            <v>0</v>
          </cell>
          <cell r="Z185">
            <v>0</v>
          </cell>
          <cell r="AL185"/>
          <cell r="AN185"/>
        </row>
        <row r="186">
          <cell r="E186">
            <v>68</v>
          </cell>
          <cell r="I186"/>
          <cell r="J186">
            <v>0</v>
          </cell>
          <cell r="O186"/>
          <cell r="P186"/>
          <cell r="Q186"/>
          <cell r="V186"/>
          <cell r="Y186">
            <v>0</v>
          </cell>
          <cell r="Z186">
            <v>0</v>
          </cell>
          <cell r="AL186"/>
          <cell r="AN186"/>
        </row>
        <row r="187">
          <cell r="E187">
            <v>69</v>
          </cell>
          <cell r="I187"/>
          <cell r="J187">
            <v>0</v>
          </cell>
          <cell r="O187"/>
          <cell r="P187"/>
          <cell r="Q187"/>
          <cell r="V187"/>
          <cell r="Y187">
            <v>0</v>
          </cell>
          <cell r="Z187">
            <v>0</v>
          </cell>
          <cell r="AL187"/>
          <cell r="AN187"/>
        </row>
        <row r="188">
          <cell r="E188">
            <v>70</v>
          </cell>
          <cell r="I188"/>
          <cell r="J188">
            <v>0</v>
          </cell>
          <cell r="O188"/>
          <cell r="P188"/>
          <cell r="Q188"/>
          <cell r="V188"/>
          <cell r="Y188">
            <v>0</v>
          </cell>
          <cell r="Z188">
            <v>0</v>
          </cell>
          <cell r="AL188"/>
          <cell r="AN188"/>
        </row>
        <row r="189">
          <cell r="E189">
            <v>71</v>
          </cell>
          <cell r="I189"/>
          <cell r="J189">
            <v>0</v>
          </cell>
          <cell r="O189"/>
          <cell r="P189"/>
          <cell r="Q189"/>
          <cell r="V189"/>
          <cell r="Y189">
            <v>0</v>
          </cell>
          <cell r="Z189">
            <v>0</v>
          </cell>
          <cell r="AL189"/>
          <cell r="AN189"/>
        </row>
        <row r="190">
          <cell r="E190">
            <v>72</v>
          </cell>
          <cell r="I190"/>
          <cell r="J190">
            <v>0</v>
          </cell>
          <cell r="O190"/>
          <cell r="P190"/>
          <cell r="Q190"/>
          <cell r="V190"/>
          <cell r="Y190">
            <v>0</v>
          </cell>
          <cell r="Z190">
            <v>0</v>
          </cell>
          <cell r="AL190"/>
          <cell r="AN190"/>
        </row>
        <row r="191">
          <cell r="E191">
            <v>73</v>
          </cell>
          <cell r="I191"/>
          <cell r="J191">
            <v>0</v>
          </cell>
          <cell r="O191"/>
          <cell r="P191"/>
          <cell r="Q191"/>
          <cell r="V191"/>
          <cell r="Y191">
            <v>0</v>
          </cell>
          <cell r="Z191">
            <v>0</v>
          </cell>
          <cell r="AL191"/>
          <cell r="AN191"/>
        </row>
        <row r="192">
          <cell r="E192">
            <v>74</v>
          </cell>
          <cell r="I192"/>
          <cell r="J192">
            <v>0</v>
          </cell>
          <cell r="O192"/>
          <cell r="P192"/>
          <cell r="Q192"/>
          <cell r="V192"/>
          <cell r="Y192">
            <v>0</v>
          </cell>
          <cell r="Z192">
            <v>0</v>
          </cell>
          <cell r="AL192"/>
          <cell r="AN192"/>
        </row>
        <row r="193">
          <cell r="E193">
            <v>75</v>
          </cell>
          <cell r="I193"/>
          <cell r="J193">
            <v>0</v>
          </cell>
          <cell r="O193"/>
          <cell r="P193"/>
          <cell r="Q193"/>
          <cell r="V193"/>
          <cell r="Y193">
            <v>0</v>
          </cell>
          <cell r="Z193">
            <v>0</v>
          </cell>
          <cell r="AL193"/>
          <cell r="AN193"/>
        </row>
        <row r="194">
          <cell r="E194">
            <v>76</v>
          </cell>
          <cell r="I194"/>
          <cell r="J194">
            <v>0</v>
          </cell>
          <cell r="O194"/>
          <cell r="P194"/>
          <cell r="Q194"/>
          <cell r="V194"/>
          <cell r="Y194">
            <v>0</v>
          </cell>
          <cell r="Z194">
            <v>0</v>
          </cell>
          <cell r="AL194"/>
          <cell r="AN194"/>
        </row>
        <row r="195">
          <cell r="E195">
            <v>77</v>
          </cell>
          <cell r="I195"/>
          <cell r="J195">
            <v>0</v>
          </cell>
          <cell r="O195"/>
          <cell r="P195"/>
          <cell r="Q195"/>
          <cell r="V195"/>
          <cell r="Y195">
            <v>0</v>
          </cell>
          <cell r="Z195">
            <v>0</v>
          </cell>
          <cell r="AL195"/>
          <cell r="AN195"/>
        </row>
        <row r="196">
          <cell r="E196">
            <v>78</v>
          </cell>
          <cell r="I196"/>
          <cell r="J196">
            <v>0</v>
          </cell>
          <cell r="O196"/>
          <cell r="P196"/>
          <cell r="Q196"/>
          <cell r="V196"/>
          <cell r="Y196">
            <v>0</v>
          </cell>
          <cell r="Z196">
            <v>0</v>
          </cell>
          <cell r="AL196"/>
          <cell r="AN196"/>
        </row>
        <row r="197">
          <cell r="E197">
            <v>79</v>
          </cell>
          <cell r="I197"/>
          <cell r="J197">
            <v>0</v>
          </cell>
          <cell r="O197"/>
          <cell r="P197"/>
          <cell r="Q197"/>
          <cell r="V197"/>
          <cell r="Y197">
            <v>0</v>
          </cell>
          <cell r="Z197">
            <v>0</v>
          </cell>
          <cell r="AL197"/>
          <cell r="AN197"/>
        </row>
        <row r="198">
          <cell r="E198">
            <v>80</v>
          </cell>
          <cell r="I198"/>
          <cell r="J198">
            <v>0</v>
          </cell>
          <cell r="O198"/>
          <cell r="P198"/>
          <cell r="Q198"/>
          <cell r="V198"/>
          <cell r="Y198">
            <v>0</v>
          </cell>
          <cell r="Z198">
            <v>0</v>
          </cell>
          <cell r="AL198"/>
          <cell r="AN198"/>
        </row>
        <row r="199">
          <cell r="E199">
            <v>81</v>
          </cell>
          <cell r="I199"/>
          <cell r="J199">
            <v>0</v>
          </cell>
          <cell r="O199"/>
          <cell r="P199"/>
          <cell r="Q199"/>
          <cell r="V199"/>
          <cell r="Y199">
            <v>0</v>
          </cell>
          <cell r="Z199">
            <v>0</v>
          </cell>
          <cell r="AL199"/>
          <cell r="AN199"/>
        </row>
        <row r="200">
          <cell r="E200">
            <v>82</v>
          </cell>
          <cell r="I200"/>
          <cell r="J200">
            <v>0</v>
          </cell>
          <cell r="O200"/>
          <cell r="P200"/>
          <cell r="Q200"/>
          <cell r="V200"/>
          <cell r="Y200">
            <v>0</v>
          </cell>
          <cell r="Z200">
            <v>0</v>
          </cell>
          <cell r="AL200"/>
          <cell r="AN200"/>
        </row>
        <row r="201">
          <cell r="E201">
            <v>83</v>
          </cell>
          <cell r="I201"/>
          <cell r="J201">
            <v>0</v>
          </cell>
          <cell r="O201"/>
          <cell r="P201"/>
          <cell r="Q201"/>
          <cell r="V201"/>
          <cell r="Y201">
            <v>0</v>
          </cell>
          <cell r="Z201">
            <v>0</v>
          </cell>
          <cell r="AL201"/>
          <cell r="AN201"/>
        </row>
        <row r="202">
          <cell r="E202">
            <v>84</v>
          </cell>
          <cell r="I202"/>
          <cell r="J202">
            <v>0</v>
          </cell>
          <cell r="O202"/>
          <cell r="P202"/>
          <cell r="Q202"/>
          <cell r="V202"/>
          <cell r="Y202">
            <v>0</v>
          </cell>
          <cell r="Z202">
            <v>0</v>
          </cell>
          <cell r="AL202"/>
          <cell r="AN202"/>
        </row>
        <row r="203">
          <cell r="E203">
            <v>85</v>
          </cell>
          <cell r="I203"/>
          <cell r="J203">
            <v>0</v>
          </cell>
          <cell r="O203"/>
          <cell r="P203"/>
          <cell r="Q203"/>
          <cell r="V203"/>
          <cell r="Y203">
            <v>0</v>
          </cell>
          <cell r="Z203">
            <v>0</v>
          </cell>
          <cell r="AL203"/>
          <cell r="AN203"/>
        </row>
        <row r="204">
          <cell r="E204">
            <v>86</v>
          </cell>
          <cell r="I204"/>
          <cell r="J204">
            <v>0</v>
          </cell>
          <cell r="O204"/>
          <cell r="P204"/>
          <cell r="Q204"/>
          <cell r="V204"/>
          <cell r="Y204">
            <v>0</v>
          </cell>
          <cell r="Z204">
            <v>0</v>
          </cell>
          <cell r="AL204"/>
          <cell r="AN204"/>
        </row>
        <row r="205">
          <cell r="E205">
            <v>87</v>
          </cell>
          <cell r="I205"/>
          <cell r="J205">
            <v>0</v>
          </cell>
          <cell r="O205"/>
          <cell r="P205"/>
          <cell r="Q205"/>
          <cell r="V205"/>
          <cell r="Y205">
            <v>0</v>
          </cell>
          <cell r="Z205">
            <v>0</v>
          </cell>
          <cell r="AL205"/>
          <cell r="AN205"/>
        </row>
        <row r="206">
          <cell r="E206">
            <v>88</v>
          </cell>
          <cell r="I206"/>
          <cell r="J206">
            <v>0</v>
          </cell>
          <cell r="O206"/>
          <cell r="P206"/>
          <cell r="Q206"/>
          <cell r="V206"/>
          <cell r="Y206">
            <v>0</v>
          </cell>
          <cell r="Z206">
            <v>0</v>
          </cell>
          <cell r="AL206"/>
          <cell r="AN206"/>
        </row>
        <row r="207">
          <cell r="E207">
            <v>89</v>
          </cell>
          <cell r="I207"/>
          <cell r="J207">
            <v>0</v>
          </cell>
          <cell r="O207"/>
          <cell r="P207"/>
          <cell r="Q207"/>
          <cell r="V207"/>
          <cell r="Y207">
            <v>0</v>
          </cell>
          <cell r="Z207">
            <v>0</v>
          </cell>
          <cell r="AL207"/>
          <cell r="AN207"/>
        </row>
        <row r="208">
          <cell r="E208">
            <v>90</v>
          </cell>
          <cell r="I208"/>
          <cell r="J208">
            <v>0</v>
          </cell>
          <cell r="O208"/>
          <cell r="P208"/>
          <cell r="Q208"/>
          <cell r="V208"/>
          <cell r="Y208">
            <v>0</v>
          </cell>
          <cell r="Z208">
            <v>0</v>
          </cell>
          <cell r="AL208"/>
          <cell r="AN208"/>
        </row>
        <row r="209">
          <cell r="E209">
            <v>91</v>
          </cell>
          <cell r="I209"/>
          <cell r="J209">
            <v>0</v>
          </cell>
          <cell r="O209"/>
          <cell r="P209"/>
          <cell r="Q209"/>
          <cell r="V209"/>
          <cell r="Y209">
            <v>0</v>
          </cell>
          <cell r="Z209">
            <v>0</v>
          </cell>
          <cell r="AL209"/>
          <cell r="AN209"/>
        </row>
        <row r="210">
          <cell r="E210">
            <v>92</v>
          </cell>
          <cell r="I210"/>
          <cell r="J210">
            <v>0</v>
          </cell>
          <cell r="O210"/>
          <cell r="P210"/>
          <cell r="Q210"/>
          <cell r="V210"/>
          <cell r="Y210">
            <v>0</v>
          </cell>
          <cell r="Z210">
            <v>0</v>
          </cell>
          <cell r="AL210"/>
          <cell r="AN210"/>
        </row>
        <row r="211">
          <cell r="E211">
            <v>93</v>
          </cell>
          <cell r="I211"/>
          <cell r="J211">
            <v>0</v>
          </cell>
          <cell r="O211"/>
          <cell r="P211"/>
          <cell r="Q211"/>
          <cell r="V211"/>
          <cell r="Y211">
            <v>0</v>
          </cell>
          <cell r="Z211">
            <v>0</v>
          </cell>
          <cell r="AL211"/>
          <cell r="AN211"/>
        </row>
        <row r="212">
          <cell r="E212">
            <v>94</v>
          </cell>
          <cell r="I212"/>
          <cell r="J212">
            <v>0</v>
          </cell>
          <cell r="O212"/>
          <cell r="P212"/>
          <cell r="Q212"/>
          <cell r="V212"/>
          <cell r="Y212">
            <v>0</v>
          </cell>
          <cell r="Z212">
            <v>0</v>
          </cell>
          <cell r="AL212"/>
          <cell r="AN212"/>
        </row>
        <row r="213">
          <cell r="E213">
            <v>95</v>
          </cell>
          <cell r="I213"/>
          <cell r="J213">
            <v>0</v>
          </cell>
          <cell r="O213"/>
          <cell r="P213"/>
          <cell r="Q213"/>
          <cell r="V213"/>
          <cell r="Y213">
            <v>0</v>
          </cell>
          <cell r="Z213">
            <v>0</v>
          </cell>
          <cell r="AL213"/>
          <cell r="AN213"/>
        </row>
        <row r="214">
          <cell r="E214">
            <v>96</v>
          </cell>
          <cell r="I214"/>
          <cell r="J214">
            <v>0</v>
          </cell>
          <cell r="O214"/>
          <cell r="P214"/>
          <cell r="Q214"/>
          <cell r="V214"/>
          <cell r="Y214">
            <v>0</v>
          </cell>
          <cell r="Z214">
            <v>0</v>
          </cell>
          <cell r="AL214"/>
          <cell r="AN214"/>
        </row>
        <row r="215">
          <cell r="E215">
            <v>97</v>
          </cell>
          <cell r="I215"/>
          <cell r="J215">
            <v>0</v>
          </cell>
          <cell r="O215"/>
          <cell r="P215"/>
          <cell r="Q215"/>
          <cell r="V215"/>
          <cell r="Y215">
            <v>0</v>
          </cell>
          <cell r="Z215">
            <v>0</v>
          </cell>
          <cell r="AL215"/>
          <cell r="AN215"/>
        </row>
        <row r="216">
          <cell r="E216">
            <v>98</v>
          </cell>
          <cell r="I216"/>
          <cell r="J216">
            <v>0</v>
          </cell>
          <cell r="O216"/>
          <cell r="P216"/>
          <cell r="Q216"/>
          <cell r="V216"/>
          <cell r="Y216">
            <v>0</v>
          </cell>
          <cell r="Z216">
            <v>0</v>
          </cell>
          <cell r="AL216"/>
          <cell r="AN216"/>
        </row>
        <row r="217">
          <cell r="E217">
            <v>99</v>
          </cell>
          <cell r="I217"/>
          <cell r="J217">
            <v>0</v>
          </cell>
          <cell r="O217"/>
          <cell r="P217"/>
          <cell r="Q217"/>
          <cell r="V217"/>
          <cell r="Y217">
            <v>0</v>
          </cell>
          <cell r="Z217">
            <v>0</v>
          </cell>
          <cell r="AL217"/>
          <cell r="AN217"/>
        </row>
        <row r="218">
          <cell r="E218">
            <v>100</v>
          </cell>
          <cell r="I218"/>
          <cell r="J218">
            <v>0</v>
          </cell>
          <cell r="O218"/>
          <cell r="P218"/>
          <cell r="Q218"/>
          <cell r="V218"/>
          <cell r="Y218">
            <v>0</v>
          </cell>
          <cell r="Z218">
            <v>0</v>
          </cell>
          <cell r="AL218"/>
          <cell r="AN218"/>
        </row>
        <row r="219">
          <cell r="E219">
            <v>101</v>
          </cell>
          <cell r="I219"/>
          <cell r="J219">
            <v>0</v>
          </cell>
          <cell r="O219"/>
          <cell r="P219"/>
          <cell r="Q219"/>
          <cell r="V219"/>
          <cell r="Y219">
            <v>0</v>
          </cell>
          <cell r="Z219">
            <v>0</v>
          </cell>
          <cell r="AL219"/>
          <cell r="AN219"/>
        </row>
        <row r="220">
          <cell r="E220">
            <v>102</v>
          </cell>
          <cell r="I220"/>
          <cell r="J220">
            <v>0</v>
          </cell>
          <cell r="O220"/>
          <cell r="P220"/>
          <cell r="Q220"/>
          <cell r="V220"/>
          <cell r="Y220">
            <v>0</v>
          </cell>
          <cell r="Z220">
            <v>0</v>
          </cell>
          <cell r="AL220"/>
          <cell r="AN220"/>
        </row>
        <row r="221">
          <cell r="E221">
            <v>103</v>
          </cell>
          <cell r="I221"/>
          <cell r="J221">
            <v>0</v>
          </cell>
          <cell r="O221"/>
          <cell r="P221"/>
          <cell r="Q221"/>
          <cell r="V221"/>
          <cell r="Y221">
            <v>0</v>
          </cell>
          <cell r="Z221">
            <v>0</v>
          </cell>
          <cell r="AL221"/>
          <cell r="AN221"/>
        </row>
        <row r="222">
          <cell r="E222">
            <v>104</v>
          </cell>
          <cell r="I222"/>
          <cell r="J222">
            <v>0</v>
          </cell>
          <cell r="O222"/>
          <cell r="P222"/>
          <cell r="Q222"/>
          <cell r="V222"/>
          <cell r="Y222">
            <v>0</v>
          </cell>
          <cell r="Z222">
            <v>0</v>
          </cell>
          <cell r="AL222"/>
          <cell r="AN222"/>
        </row>
        <row r="223">
          <cell r="E223">
            <v>105</v>
          </cell>
          <cell r="I223"/>
          <cell r="J223">
            <v>0</v>
          </cell>
          <cell r="O223"/>
          <cell r="P223"/>
          <cell r="Q223"/>
          <cell r="V223"/>
          <cell r="Y223">
            <v>0</v>
          </cell>
          <cell r="Z223">
            <v>0</v>
          </cell>
          <cell r="AL223"/>
          <cell r="AN223"/>
        </row>
        <row r="224">
          <cell r="E224">
            <v>106</v>
          </cell>
          <cell r="I224"/>
          <cell r="J224">
            <v>0</v>
          </cell>
          <cell r="O224"/>
          <cell r="P224"/>
          <cell r="Q224"/>
          <cell r="V224"/>
          <cell r="Y224">
            <v>0</v>
          </cell>
          <cell r="Z224">
            <v>0</v>
          </cell>
          <cell r="AL224"/>
          <cell r="AN224"/>
        </row>
        <row r="225">
          <cell r="E225">
            <v>107</v>
          </cell>
          <cell r="I225"/>
          <cell r="J225">
            <v>0</v>
          </cell>
          <cell r="O225"/>
          <cell r="P225"/>
          <cell r="Q225"/>
          <cell r="V225"/>
          <cell r="Y225">
            <v>0</v>
          </cell>
          <cell r="Z225">
            <v>0</v>
          </cell>
          <cell r="AL225"/>
          <cell r="AN225"/>
        </row>
        <row r="226">
          <cell r="E226">
            <v>108</v>
          </cell>
          <cell r="I226"/>
          <cell r="J226">
            <v>0</v>
          </cell>
          <cell r="O226"/>
          <cell r="P226"/>
          <cell r="Q226"/>
          <cell r="V226"/>
          <cell r="Y226">
            <v>0</v>
          </cell>
          <cell r="Z226">
            <v>0</v>
          </cell>
          <cell r="AL226"/>
          <cell r="AN226"/>
        </row>
        <row r="227">
          <cell r="E227">
            <v>109</v>
          </cell>
          <cell r="I227"/>
          <cell r="J227">
            <v>0</v>
          </cell>
          <cell r="O227"/>
          <cell r="P227"/>
          <cell r="Q227"/>
          <cell r="V227"/>
          <cell r="Y227">
            <v>0</v>
          </cell>
          <cell r="Z227">
            <v>0</v>
          </cell>
          <cell r="AL227"/>
          <cell r="AN227"/>
        </row>
        <row r="228">
          <cell r="E228">
            <v>110</v>
          </cell>
          <cell r="I228"/>
          <cell r="J228">
            <v>0</v>
          </cell>
          <cell r="O228"/>
          <cell r="P228"/>
          <cell r="Q228"/>
          <cell r="V228"/>
          <cell r="Y228">
            <v>0</v>
          </cell>
          <cell r="Z228">
            <v>0</v>
          </cell>
          <cell r="AL228"/>
          <cell r="AN228"/>
        </row>
        <row r="229">
          <cell r="E229">
            <v>111</v>
          </cell>
          <cell r="I229"/>
          <cell r="J229">
            <v>0</v>
          </cell>
          <cell r="O229"/>
          <cell r="P229"/>
          <cell r="Q229"/>
          <cell r="V229"/>
          <cell r="Y229">
            <v>0</v>
          </cell>
          <cell r="Z229">
            <v>0</v>
          </cell>
          <cell r="AL229"/>
          <cell r="AN229"/>
        </row>
        <row r="230">
          <cell r="E230">
            <v>112</v>
          </cell>
          <cell r="I230"/>
          <cell r="J230">
            <v>0</v>
          </cell>
          <cell r="O230"/>
          <cell r="P230"/>
          <cell r="Q230"/>
          <cell r="V230"/>
          <cell r="Y230">
            <v>0</v>
          </cell>
          <cell r="Z230">
            <v>0</v>
          </cell>
          <cell r="AL230"/>
          <cell r="AN230"/>
        </row>
        <row r="231">
          <cell r="E231">
            <v>113</v>
          </cell>
          <cell r="I231"/>
          <cell r="J231">
            <v>0</v>
          </cell>
          <cell r="O231"/>
          <cell r="P231"/>
          <cell r="Q231"/>
          <cell r="V231"/>
          <cell r="Y231">
            <v>0</v>
          </cell>
          <cell r="Z231">
            <v>0</v>
          </cell>
          <cell r="AL231"/>
          <cell r="AN231"/>
        </row>
        <row r="232">
          <cell r="E232">
            <v>114</v>
          </cell>
          <cell r="I232"/>
          <cell r="J232">
            <v>0</v>
          </cell>
          <cell r="O232"/>
          <cell r="P232"/>
          <cell r="Q232"/>
          <cell r="V232"/>
          <cell r="Y232">
            <v>0</v>
          </cell>
          <cell r="Z232">
            <v>0</v>
          </cell>
          <cell r="AL232"/>
          <cell r="AN232"/>
        </row>
        <row r="233">
          <cell r="E233">
            <v>115</v>
          </cell>
          <cell r="I233"/>
          <cell r="J233">
            <v>0</v>
          </cell>
          <cell r="O233"/>
          <cell r="P233"/>
          <cell r="Q233"/>
          <cell r="V233"/>
          <cell r="Y233">
            <v>0</v>
          </cell>
          <cell r="Z233">
            <v>0</v>
          </cell>
          <cell r="AL233"/>
          <cell r="AN233"/>
        </row>
        <row r="234">
          <cell r="E234">
            <v>116</v>
          </cell>
          <cell r="I234"/>
          <cell r="J234">
            <v>0</v>
          </cell>
          <cell r="O234"/>
          <cell r="P234"/>
          <cell r="Q234"/>
          <cell r="V234"/>
          <cell r="Y234">
            <v>0</v>
          </cell>
          <cell r="Z234">
            <v>0</v>
          </cell>
          <cell r="AL234"/>
          <cell r="AN234"/>
        </row>
        <row r="235">
          <cell r="E235">
            <v>117</v>
          </cell>
          <cell r="I235"/>
          <cell r="J235">
            <v>0</v>
          </cell>
          <cell r="O235"/>
          <cell r="P235"/>
          <cell r="Q235"/>
          <cell r="V235"/>
          <cell r="Y235">
            <v>0</v>
          </cell>
          <cell r="Z235">
            <v>0</v>
          </cell>
          <cell r="AL235"/>
          <cell r="AN235"/>
        </row>
        <row r="236">
          <cell r="E236">
            <v>118</v>
          </cell>
          <cell r="I236"/>
          <cell r="J236">
            <v>0</v>
          </cell>
          <cell r="O236"/>
          <cell r="P236"/>
          <cell r="Q236"/>
          <cell r="V236"/>
          <cell r="Y236">
            <v>0</v>
          </cell>
          <cell r="Z236">
            <v>0</v>
          </cell>
          <cell r="AL236"/>
          <cell r="AN236"/>
        </row>
        <row r="237">
          <cell r="E237">
            <v>119</v>
          </cell>
          <cell r="I237"/>
          <cell r="J237">
            <v>0</v>
          </cell>
          <cell r="O237"/>
          <cell r="P237"/>
          <cell r="Q237"/>
          <cell r="V237"/>
          <cell r="Y237">
            <v>0</v>
          </cell>
          <cell r="Z237">
            <v>0</v>
          </cell>
          <cell r="AL237"/>
          <cell r="AN237"/>
        </row>
        <row r="238">
          <cell r="E238">
            <v>120</v>
          </cell>
          <cell r="I238"/>
          <cell r="J238">
            <v>0</v>
          </cell>
          <cell r="O238"/>
          <cell r="P238"/>
          <cell r="Q238"/>
          <cell r="V238"/>
          <cell r="Y238">
            <v>0</v>
          </cell>
          <cell r="Z238">
            <v>0</v>
          </cell>
          <cell r="AL238"/>
          <cell r="AN238"/>
        </row>
        <row r="239">
          <cell r="E239">
            <v>121</v>
          </cell>
          <cell r="I239"/>
          <cell r="J239">
            <v>0</v>
          </cell>
          <cell r="O239"/>
          <cell r="P239"/>
          <cell r="Q239"/>
          <cell r="V239"/>
          <cell r="Y239">
            <v>0</v>
          </cell>
          <cell r="Z239">
            <v>0</v>
          </cell>
          <cell r="AL239"/>
          <cell r="AN239"/>
        </row>
        <row r="240">
          <cell r="E240">
            <v>122</v>
          </cell>
          <cell r="I240"/>
          <cell r="J240">
            <v>0</v>
          </cell>
          <cell r="O240"/>
          <cell r="P240"/>
          <cell r="Q240"/>
          <cell r="V240"/>
          <cell r="Y240">
            <v>0</v>
          </cell>
          <cell r="Z240">
            <v>0</v>
          </cell>
          <cell r="AL240"/>
          <cell r="AN240"/>
        </row>
        <row r="241">
          <cell r="E241">
            <v>123</v>
          </cell>
          <cell r="I241"/>
          <cell r="J241">
            <v>0</v>
          </cell>
          <cell r="O241"/>
          <cell r="P241"/>
          <cell r="Q241"/>
          <cell r="V241"/>
          <cell r="Y241">
            <v>0</v>
          </cell>
          <cell r="Z241">
            <v>0</v>
          </cell>
          <cell r="AL241"/>
          <cell r="AN241"/>
        </row>
        <row r="242">
          <cell r="E242">
            <v>124</v>
          </cell>
          <cell r="I242"/>
          <cell r="J242">
            <v>0</v>
          </cell>
          <cell r="O242"/>
          <cell r="P242"/>
          <cell r="Q242"/>
          <cell r="V242"/>
          <cell r="Y242">
            <v>0</v>
          </cell>
          <cell r="Z242">
            <v>0</v>
          </cell>
          <cell r="AL242"/>
          <cell r="AN242"/>
        </row>
        <row r="243">
          <cell r="E243">
            <v>125</v>
          </cell>
          <cell r="I243"/>
          <cell r="J243">
            <v>0</v>
          </cell>
          <cell r="O243"/>
          <cell r="P243"/>
          <cell r="Q243"/>
          <cell r="V243"/>
          <cell r="Y243">
            <v>0</v>
          </cell>
          <cell r="Z243">
            <v>0</v>
          </cell>
          <cell r="AL243"/>
          <cell r="AN243"/>
        </row>
        <row r="244">
          <cell r="E244">
            <v>126</v>
          </cell>
          <cell r="I244"/>
          <cell r="J244">
            <v>0</v>
          </cell>
          <cell r="O244"/>
          <cell r="P244"/>
          <cell r="Q244"/>
          <cell r="V244"/>
          <cell r="Y244">
            <v>0</v>
          </cell>
          <cell r="Z244">
            <v>0</v>
          </cell>
          <cell r="AL244"/>
          <cell r="AN244"/>
        </row>
        <row r="245">
          <cell r="E245">
            <v>127</v>
          </cell>
          <cell r="I245"/>
          <cell r="J245">
            <v>0</v>
          </cell>
          <cell r="O245"/>
          <cell r="P245"/>
          <cell r="Q245"/>
          <cell r="V245"/>
          <cell r="Y245">
            <v>0</v>
          </cell>
          <cell r="Z245">
            <v>0</v>
          </cell>
          <cell r="AL245"/>
          <cell r="AN245"/>
        </row>
        <row r="246">
          <cell r="E246">
            <v>128</v>
          </cell>
          <cell r="I246"/>
          <cell r="J246">
            <v>0</v>
          </cell>
          <cell r="O246"/>
          <cell r="P246"/>
          <cell r="Q246"/>
          <cell r="V246"/>
          <cell r="Y246">
            <v>0</v>
          </cell>
          <cell r="Z246">
            <v>0</v>
          </cell>
          <cell r="AL246"/>
          <cell r="AN246"/>
        </row>
        <row r="247">
          <cell r="E247">
            <v>129</v>
          </cell>
          <cell r="I247"/>
          <cell r="J247">
            <v>0</v>
          </cell>
          <cell r="O247"/>
          <cell r="P247"/>
          <cell r="Q247"/>
          <cell r="V247"/>
          <cell r="Y247">
            <v>0</v>
          </cell>
          <cell r="Z247">
            <v>0</v>
          </cell>
          <cell r="AL247"/>
          <cell r="AN247"/>
        </row>
        <row r="248">
          <cell r="E248">
            <v>130</v>
          </cell>
          <cell r="I248"/>
          <cell r="J248">
            <v>0</v>
          </cell>
          <cell r="O248"/>
          <cell r="P248"/>
          <cell r="Q248"/>
          <cell r="V248"/>
          <cell r="Y248">
            <v>0</v>
          </cell>
          <cell r="Z248">
            <v>0</v>
          </cell>
          <cell r="AL248"/>
          <cell r="AN248"/>
        </row>
        <row r="249">
          <cell r="E249">
            <v>131</v>
          </cell>
          <cell r="I249"/>
          <cell r="J249">
            <v>0</v>
          </cell>
          <cell r="O249"/>
          <cell r="P249"/>
          <cell r="Q249"/>
          <cell r="V249"/>
          <cell r="Y249">
            <v>0</v>
          </cell>
          <cell r="Z249">
            <v>0</v>
          </cell>
          <cell r="AL249"/>
          <cell r="AN249"/>
        </row>
        <row r="250">
          <cell r="E250">
            <v>132</v>
          </cell>
          <cell r="I250"/>
          <cell r="J250">
            <v>0</v>
          </cell>
          <cell r="O250"/>
          <cell r="P250"/>
          <cell r="Q250"/>
          <cell r="V250"/>
          <cell r="Y250">
            <v>0</v>
          </cell>
          <cell r="Z250">
            <v>0</v>
          </cell>
          <cell r="AL250"/>
          <cell r="AN250"/>
        </row>
        <row r="251">
          <cell r="E251">
            <v>133</v>
          </cell>
          <cell r="I251"/>
          <cell r="J251">
            <v>0</v>
          </cell>
          <cell r="O251"/>
          <cell r="P251"/>
          <cell r="Q251"/>
          <cell r="V251"/>
          <cell r="Y251">
            <v>0</v>
          </cell>
          <cell r="Z251">
            <v>0</v>
          </cell>
          <cell r="AL251"/>
          <cell r="AN251"/>
        </row>
        <row r="252">
          <cell r="E252">
            <v>134</v>
          </cell>
          <cell r="I252"/>
          <cell r="J252">
            <v>0</v>
          </cell>
          <cell r="O252"/>
          <cell r="P252"/>
          <cell r="Q252"/>
          <cell r="V252"/>
          <cell r="Y252">
            <v>0</v>
          </cell>
          <cell r="Z252">
            <v>0</v>
          </cell>
          <cell r="AL252"/>
          <cell r="AN252"/>
        </row>
        <row r="253">
          <cell r="E253">
            <v>135</v>
          </cell>
          <cell r="I253"/>
          <cell r="J253">
            <v>0</v>
          </cell>
          <cell r="O253"/>
          <cell r="P253"/>
          <cell r="Q253"/>
          <cell r="V253"/>
          <cell r="Y253">
            <v>0</v>
          </cell>
          <cell r="Z253">
            <v>0</v>
          </cell>
          <cell r="AL253"/>
          <cell r="AN253"/>
        </row>
        <row r="254">
          <cell r="E254">
            <v>136</v>
          </cell>
          <cell r="I254"/>
          <cell r="J254">
            <v>0</v>
          </cell>
          <cell r="O254"/>
          <cell r="P254"/>
          <cell r="Q254"/>
          <cell r="V254"/>
          <cell r="Y254">
            <v>0</v>
          </cell>
          <cell r="Z254">
            <v>0</v>
          </cell>
          <cell r="AL254"/>
          <cell r="AN254"/>
        </row>
        <row r="255">
          <cell r="E255">
            <v>137</v>
          </cell>
          <cell r="I255"/>
          <cell r="J255">
            <v>0</v>
          </cell>
          <cell r="O255"/>
          <cell r="P255"/>
          <cell r="Q255"/>
          <cell r="V255"/>
          <cell r="Y255">
            <v>0</v>
          </cell>
          <cell r="Z255">
            <v>0</v>
          </cell>
          <cell r="AL255"/>
          <cell r="AN255"/>
        </row>
        <row r="256">
          <cell r="E256">
            <v>138</v>
          </cell>
          <cell r="I256"/>
          <cell r="J256">
            <v>0</v>
          </cell>
          <cell r="O256"/>
          <cell r="P256"/>
          <cell r="Q256"/>
          <cell r="V256"/>
          <cell r="Y256">
            <v>0</v>
          </cell>
          <cell r="Z256">
            <v>0</v>
          </cell>
          <cell r="AL256"/>
          <cell r="AN256"/>
        </row>
        <row r="257">
          <cell r="E257">
            <v>139</v>
          </cell>
          <cell r="I257"/>
          <cell r="J257">
            <v>0</v>
          </cell>
          <cell r="O257"/>
          <cell r="P257"/>
          <cell r="Q257"/>
          <cell r="V257"/>
          <cell r="Y257">
            <v>0</v>
          </cell>
          <cell r="Z257">
            <v>0</v>
          </cell>
          <cell r="AL257"/>
          <cell r="AN257"/>
        </row>
        <row r="258">
          <cell r="E258">
            <v>140</v>
          </cell>
          <cell r="I258"/>
          <cell r="J258">
            <v>0</v>
          </cell>
          <cell r="O258"/>
          <cell r="P258"/>
          <cell r="Q258"/>
          <cell r="V258"/>
          <cell r="Y258">
            <v>0</v>
          </cell>
          <cell r="Z258">
            <v>0</v>
          </cell>
          <cell r="AL258"/>
          <cell r="AN258"/>
        </row>
        <row r="259">
          <cell r="E259">
            <v>141</v>
          </cell>
          <cell r="I259"/>
          <cell r="J259">
            <v>0</v>
          </cell>
          <cell r="O259"/>
          <cell r="P259"/>
          <cell r="Q259"/>
          <cell r="V259"/>
          <cell r="Y259">
            <v>0</v>
          </cell>
          <cell r="Z259">
            <v>0</v>
          </cell>
          <cell r="AL259"/>
          <cell r="AN259"/>
        </row>
        <row r="260">
          <cell r="E260">
            <v>142</v>
          </cell>
          <cell r="I260"/>
          <cell r="J260">
            <v>0</v>
          </cell>
          <cell r="O260"/>
          <cell r="P260"/>
          <cell r="Q260"/>
          <cell r="V260"/>
          <cell r="Y260">
            <v>0</v>
          </cell>
          <cell r="Z260">
            <v>0</v>
          </cell>
          <cell r="AL260"/>
          <cell r="AN260"/>
        </row>
        <row r="261">
          <cell r="E261">
            <v>143</v>
          </cell>
          <cell r="I261"/>
          <cell r="J261">
            <v>0</v>
          </cell>
          <cell r="O261"/>
          <cell r="P261"/>
          <cell r="Q261"/>
          <cell r="V261"/>
          <cell r="Y261">
            <v>0</v>
          </cell>
          <cell r="Z261">
            <v>0</v>
          </cell>
          <cell r="AL261"/>
          <cell r="AN261"/>
        </row>
        <row r="262">
          <cell r="E262">
            <v>144</v>
          </cell>
          <cell r="I262"/>
          <cell r="J262">
            <v>0</v>
          </cell>
          <cell r="O262"/>
          <cell r="P262"/>
          <cell r="Q262"/>
          <cell r="V262"/>
          <cell r="Y262">
            <v>0</v>
          </cell>
          <cell r="Z262">
            <v>0</v>
          </cell>
          <cell r="AL262"/>
          <cell r="AN262"/>
        </row>
        <row r="263">
          <cell r="E263">
            <v>145</v>
          </cell>
          <cell r="I263"/>
          <cell r="J263">
            <v>0</v>
          </cell>
          <cell r="O263"/>
          <cell r="P263"/>
          <cell r="Q263"/>
          <cell r="V263"/>
          <cell r="Y263">
            <v>0</v>
          </cell>
          <cell r="Z263">
            <v>0</v>
          </cell>
          <cell r="AL263"/>
          <cell r="AN263"/>
        </row>
        <row r="264">
          <cell r="E264">
            <v>146</v>
          </cell>
          <cell r="I264"/>
          <cell r="J264">
            <v>0</v>
          </cell>
          <cell r="O264"/>
          <cell r="P264"/>
          <cell r="Q264"/>
          <cell r="V264"/>
          <cell r="Y264">
            <v>0</v>
          </cell>
          <cell r="Z264">
            <v>0</v>
          </cell>
          <cell r="AL264"/>
          <cell r="AN264"/>
        </row>
        <row r="265">
          <cell r="E265">
            <v>147</v>
          </cell>
          <cell r="I265"/>
          <cell r="J265">
            <v>0</v>
          </cell>
          <cell r="O265"/>
          <cell r="P265"/>
          <cell r="Q265"/>
          <cell r="V265"/>
          <cell r="Y265">
            <v>0</v>
          </cell>
          <cell r="Z265">
            <v>0</v>
          </cell>
          <cell r="AL265"/>
          <cell r="AN265"/>
        </row>
        <row r="266">
          <cell r="E266">
            <v>148</v>
          </cell>
          <cell r="I266"/>
          <cell r="J266">
            <v>0</v>
          </cell>
          <cell r="O266"/>
          <cell r="P266"/>
          <cell r="Q266"/>
          <cell r="V266"/>
          <cell r="Y266">
            <v>0</v>
          </cell>
          <cell r="Z266">
            <v>0</v>
          </cell>
          <cell r="AL266"/>
          <cell r="AN266"/>
        </row>
        <row r="267">
          <cell r="E267">
            <v>149</v>
          </cell>
          <cell r="I267"/>
          <cell r="J267">
            <v>0</v>
          </cell>
          <cell r="O267"/>
          <cell r="P267"/>
          <cell r="Q267"/>
          <cell r="V267"/>
          <cell r="Y267">
            <v>0</v>
          </cell>
          <cell r="Z267">
            <v>0</v>
          </cell>
          <cell r="AL267"/>
          <cell r="AN267"/>
        </row>
        <row r="268">
          <cell r="E268">
            <v>150</v>
          </cell>
          <cell r="I268"/>
          <cell r="J268">
            <v>0</v>
          </cell>
          <cell r="O268"/>
          <cell r="P268"/>
          <cell r="Q268"/>
          <cell r="V268"/>
          <cell r="Y268">
            <v>0</v>
          </cell>
          <cell r="Z268">
            <v>0</v>
          </cell>
          <cell r="AL268"/>
          <cell r="AN268"/>
        </row>
        <row r="269">
          <cell r="E269">
            <v>151</v>
          </cell>
          <cell r="I269"/>
          <cell r="J269">
            <v>0</v>
          </cell>
          <cell r="O269"/>
          <cell r="P269"/>
          <cell r="Q269"/>
          <cell r="V269"/>
          <cell r="Y269">
            <v>0</v>
          </cell>
          <cell r="Z269">
            <v>0</v>
          </cell>
          <cell r="AL269"/>
          <cell r="AN269"/>
        </row>
        <row r="270">
          <cell r="E270">
            <v>152</v>
          </cell>
          <cell r="I270"/>
          <cell r="J270">
            <v>0</v>
          </cell>
          <cell r="O270"/>
          <cell r="P270"/>
          <cell r="Q270"/>
          <cell r="V270"/>
          <cell r="Y270">
            <v>0</v>
          </cell>
          <cell r="Z270">
            <v>0</v>
          </cell>
          <cell r="AL270"/>
          <cell r="AN270"/>
        </row>
        <row r="271">
          <cell r="E271">
            <v>153</v>
          </cell>
          <cell r="I271"/>
          <cell r="J271">
            <v>0</v>
          </cell>
          <cell r="O271"/>
          <cell r="P271"/>
          <cell r="Q271"/>
          <cell r="V271"/>
          <cell r="Y271">
            <v>0</v>
          </cell>
          <cell r="Z271">
            <v>0</v>
          </cell>
          <cell r="AL271"/>
          <cell r="AN271"/>
        </row>
        <row r="272">
          <cell r="E272">
            <v>154</v>
          </cell>
          <cell r="I272"/>
          <cell r="J272">
            <v>0</v>
          </cell>
          <cell r="O272"/>
          <cell r="P272"/>
          <cell r="Q272"/>
          <cell r="V272"/>
          <cell r="Y272">
            <v>0</v>
          </cell>
          <cell r="Z272">
            <v>0</v>
          </cell>
          <cell r="AL272"/>
          <cell r="AN272"/>
        </row>
        <row r="273">
          <cell r="E273">
            <v>155</v>
          </cell>
          <cell r="I273"/>
          <cell r="J273">
            <v>0</v>
          </cell>
          <cell r="O273"/>
          <cell r="P273"/>
          <cell r="Q273"/>
          <cell r="V273"/>
          <cell r="Y273">
            <v>0</v>
          </cell>
          <cell r="Z273">
            <v>0</v>
          </cell>
          <cell r="AL273"/>
          <cell r="AN273"/>
        </row>
        <row r="274">
          <cell r="E274">
            <v>156</v>
          </cell>
          <cell r="I274"/>
          <cell r="J274">
            <v>0</v>
          </cell>
          <cell r="O274"/>
          <cell r="P274"/>
          <cell r="Q274"/>
          <cell r="V274"/>
          <cell r="Y274">
            <v>0</v>
          </cell>
          <cell r="Z274">
            <v>0</v>
          </cell>
          <cell r="AL274"/>
          <cell r="AN274"/>
        </row>
        <row r="275">
          <cell r="E275">
            <v>157</v>
          </cell>
          <cell r="I275"/>
          <cell r="J275">
            <v>0</v>
          </cell>
          <cell r="O275"/>
          <cell r="P275"/>
          <cell r="Q275"/>
          <cell r="V275"/>
          <cell r="Y275">
            <v>0</v>
          </cell>
          <cell r="Z275">
            <v>0</v>
          </cell>
          <cell r="AL275"/>
          <cell r="AN275"/>
        </row>
        <row r="276">
          <cell r="E276">
            <v>158</v>
          </cell>
          <cell r="I276"/>
          <cell r="J276">
            <v>0</v>
          </cell>
          <cell r="O276"/>
          <cell r="P276"/>
          <cell r="Q276"/>
          <cell r="V276"/>
          <cell r="Y276">
            <v>0</v>
          </cell>
          <cell r="Z276">
            <v>0</v>
          </cell>
          <cell r="AL276"/>
          <cell r="AN276"/>
        </row>
        <row r="277">
          <cell r="E277">
            <v>159</v>
          </cell>
          <cell r="I277"/>
          <cell r="J277">
            <v>0</v>
          </cell>
          <cell r="O277"/>
          <cell r="P277"/>
          <cell r="Q277"/>
          <cell r="V277"/>
          <cell r="Y277">
            <v>0</v>
          </cell>
          <cell r="Z277">
            <v>0</v>
          </cell>
          <cell r="AL277"/>
          <cell r="AN277"/>
        </row>
        <row r="278">
          <cell r="E278">
            <v>160</v>
          </cell>
          <cell r="I278"/>
          <cell r="J278">
            <v>0</v>
          </cell>
          <cell r="O278"/>
          <cell r="P278"/>
          <cell r="Q278"/>
          <cell r="V278"/>
          <cell r="Y278">
            <v>0</v>
          </cell>
          <cell r="Z278">
            <v>0</v>
          </cell>
          <cell r="AL278"/>
          <cell r="AN278"/>
        </row>
        <row r="279">
          <cell r="E279">
            <v>161</v>
          </cell>
          <cell r="I279"/>
          <cell r="J279">
            <v>0</v>
          </cell>
          <cell r="O279"/>
          <cell r="P279"/>
          <cell r="Q279"/>
          <cell r="V279"/>
          <cell r="Y279">
            <v>0</v>
          </cell>
          <cell r="Z279">
            <v>0</v>
          </cell>
          <cell r="AL279"/>
          <cell r="AN279"/>
        </row>
        <row r="280">
          <cell r="E280">
            <v>162</v>
          </cell>
          <cell r="I280"/>
          <cell r="J280">
            <v>0</v>
          </cell>
          <cell r="O280"/>
          <cell r="P280"/>
          <cell r="Q280"/>
          <cell r="V280"/>
          <cell r="Y280">
            <v>0</v>
          </cell>
          <cell r="Z280">
            <v>0</v>
          </cell>
          <cell r="AL280"/>
          <cell r="AN280"/>
        </row>
        <row r="281">
          <cell r="E281">
            <v>163</v>
          </cell>
          <cell r="I281"/>
          <cell r="J281">
            <v>0</v>
          </cell>
          <cell r="O281"/>
          <cell r="P281"/>
          <cell r="Q281"/>
          <cell r="V281"/>
          <cell r="Y281">
            <v>0</v>
          </cell>
          <cell r="Z281">
            <v>0</v>
          </cell>
          <cell r="AL281"/>
          <cell r="AN281"/>
        </row>
        <row r="282">
          <cell r="E282">
            <v>164</v>
          </cell>
          <cell r="I282"/>
          <cell r="J282">
            <v>0</v>
          </cell>
          <cell r="O282"/>
          <cell r="P282"/>
          <cell r="Q282"/>
          <cell r="V282"/>
          <cell r="Y282">
            <v>0</v>
          </cell>
          <cell r="Z282">
            <v>0</v>
          </cell>
          <cell r="AL282"/>
          <cell r="AN282"/>
        </row>
        <row r="283">
          <cell r="E283">
            <v>165</v>
          </cell>
          <cell r="I283"/>
          <cell r="J283">
            <v>0</v>
          </cell>
          <cell r="O283"/>
          <cell r="P283"/>
          <cell r="Q283"/>
          <cell r="V283"/>
          <cell r="Y283">
            <v>0</v>
          </cell>
          <cell r="Z283">
            <v>0</v>
          </cell>
          <cell r="AL283"/>
          <cell r="AN283"/>
        </row>
        <row r="284">
          <cell r="E284">
            <v>166</v>
          </cell>
          <cell r="I284"/>
          <cell r="J284">
            <v>0</v>
          </cell>
          <cell r="O284"/>
          <cell r="P284"/>
          <cell r="Q284"/>
          <cell r="V284"/>
          <cell r="Y284">
            <v>0</v>
          </cell>
          <cell r="Z284">
            <v>0</v>
          </cell>
          <cell r="AL284"/>
          <cell r="AN284"/>
        </row>
        <row r="285">
          <cell r="E285">
            <v>167</v>
          </cell>
          <cell r="I285"/>
          <cell r="J285">
            <v>0</v>
          </cell>
          <cell r="O285"/>
          <cell r="P285"/>
          <cell r="Q285"/>
          <cell r="V285"/>
          <cell r="Y285">
            <v>0</v>
          </cell>
          <cell r="Z285">
            <v>0</v>
          </cell>
          <cell r="AL285"/>
          <cell r="AN285"/>
        </row>
        <row r="286">
          <cell r="E286">
            <v>168</v>
          </cell>
          <cell r="I286"/>
          <cell r="J286">
            <v>0</v>
          </cell>
          <cell r="O286"/>
          <cell r="P286"/>
          <cell r="Q286"/>
          <cell r="V286"/>
          <cell r="Y286">
            <v>0</v>
          </cell>
          <cell r="Z286">
            <v>0</v>
          </cell>
          <cell r="AL286"/>
          <cell r="AN286"/>
        </row>
        <row r="287">
          <cell r="E287">
            <v>169</v>
          </cell>
          <cell r="I287"/>
          <cell r="J287">
            <v>0</v>
          </cell>
          <cell r="O287"/>
          <cell r="P287"/>
          <cell r="Q287"/>
          <cell r="V287"/>
          <cell r="Y287">
            <v>0</v>
          </cell>
          <cell r="Z287">
            <v>0</v>
          </cell>
          <cell r="AL287"/>
          <cell r="AN287"/>
        </row>
        <row r="288">
          <cell r="E288">
            <v>170</v>
          </cell>
          <cell r="I288"/>
          <cell r="J288">
            <v>0</v>
          </cell>
          <cell r="O288"/>
          <cell r="P288"/>
          <cell r="Q288"/>
          <cell r="V288"/>
          <cell r="Y288">
            <v>0</v>
          </cell>
          <cell r="Z288">
            <v>0</v>
          </cell>
          <cell r="AL288"/>
          <cell r="AN288"/>
        </row>
        <row r="289">
          <cell r="E289">
            <v>171</v>
          </cell>
          <cell r="I289"/>
          <cell r="J289">
            <v>0</v>
          </cell>
          <cell r="O289"/>
          <cell r="P289"/>
          <cell r="Q289"/>
          <cell r="V289"/>
          <cell r="Y289">
            <v>0</v>
          </cell>
          <cell r="Z289">
            <v>0</v>
          </cell>
          <cell r="AL289"/>
          <cell r="AN289"/>
        </row>
        <row r="290">
          <cell r="E290">
            <v>172</v>
          </cell>
          <cell r="I290"/>
          <cell r="J290">
            <v>0</v>
          </cell>
          <cell r="O290"/>
          <cell r="P290"/>
          <cell r="Q290"/>
          <cell r="V290"/>
          <cell r="Y290">
            <v>0</v>
          </cell>
          <cell r="Z290">
            <v>0</v>
          </cell>
          <cell r="AL290"/>
          <cell r="AN290"/>
        </row>
        <row r="291">
          <cell r="E291">
            <v>173</v>
          </cell>
          <cell r="I291"/>
          <cell r="J291">
            <v>0</v>
          </cell>
          <cell r="O291"/>
          <cell r="P291"/>
          <cell r="Q291"/>
          <cell r="V291"/>
          <cell r="Y291">
            <v>0</v>
          </cell>
          <cell r="Z291">
            <v>0</v>
          </cell>
          <cell r="AL291"/>
          <cell r="AN291"/>
        </row>
        <row r="292">
          <cell r="E292">
            <v>174</v>
          </cell>
          <cell r="I292"/>
          <cell r="J292">
            <v>0</v>
          </cell>
          <cell r="O292"/>
          <cell r="P292"/>
          <cell r="Q292"/>
          <cell r="V292"/>
          <cell r="Y292">
            <v>0</v>
          </cell>
          <cell r="Z292">
            <v>0</v>
          </cell>
          <cell r="AL292"/>
          <cell r="AN292"/>
        </row>
        <row r="293">
          <cell r="E293">
            <v>175</v>
          </cell>
          <cell r="I293"/>
          <cell r="J293">
            <v>0</v>
          </cell>
          <cell r="O293"/>
          <cell r="P293"/>
          <cell r="Q293"/>
          <cell r="V293"/>
          <cell r="Y293">
            <v>0</v>
          </cell>
          <cell r="Z293">
            <v>0</v>
          </cell>
          <cell r="AL293"/>
          <cell r="AN293"/>
        </row>
        <row r="294">
          <cell r="E294">
            <v>176</v>
          </cell>
          <cell r="I294"/>
          <cell r="J294">
            <v>0</v>
          </cell>
          <cell r="O294"/>
          <cell r="P294"/>
          <cell r="Q294"/>
          <cell r="V294"/>
          <cell r="Y294">
            <v>0</v>
          </cell>
          <cell r="Z294">
            <v>0</v>
          </cell>
          <cell r="AL294"/>
          <cell r="AN294"/>
        </row>
        <row r="295">
          <cell r="E295">
            <v>177</v>
          </cell>
          <cell r="I295"/>
          <cell r="J295">
            <v>0</v>
          </cell>
          <cell r="O295"/>
          <cell r="P295"/>
          <cell r="Q295"/>
          <cell r="V295"/>
          <cell r="Y295">
            <v>0</v>
          </cell>
          <cell r="Z295">
            <v>0</v>
          </cell>
          <cell r="AL295"/>
          <cell r="AN295"/>
        </row>
        <row r="296">
          <cell r="E296">
            <v>178</v>
          </cell>
          <cell r="I296"/>
          <cell r="J296">
            <v>0</v>
          </cell>
          <cell r="O296"/>
          <cell r="P296"/>
          <cell r="Q296"/>
          <cell r="V296"/>
          <cell r="Y296">
            <v>0</v>
          </cell>
          <cell r="Z296">
            <v>0</v>
          </cell>
          <cell r="AL296"/>
          <cell r="AN296"/>
        </row>
        <row r="297">
          <cell r="E297">
            <v>179</v>
          </cell>
          <cell r="I297"/>
          <cell r="J297">
            <v>0</v>
          </cell>
          <cell r="O297"/>
          <cell r="P297"/>
          <cell r="Q297"/>
          <cell r="V297"/>
          <cell r="Y297">
            <v>0</v>
          </cell>
          <cell r="Z297">
            <v>0</v>
          </cell>
          <cell r="AL297"/>
          <cell r="AN297"/>
        </row>
        <row r="298">
          <cell r="E298">
            <v>180</v>
          </cell>
          <cell r="I298"/>
          <cell r="J298">
            <v>0</v>
          </cell>
          <cell r="O298"/>
          <cell r="P298"/>
          <cell r="Q298"/>
          <cell r="V298"/>
          <cell r="Y298">
            <v>0</v>
          </cell>
          <cell r="Z298">
            <v>0</v>
          </cell>
          <cell r="AL298"/>
          <cell r="AN298"/>
        </row>
        <row r="299">
          <cell r="E299">
            <v>181</v>
          </cell>
          <cell r="I299"/>
          <cell r="J299">
            <v>0</v>
          </cell>
          <cell r="O299"/>
          <cell r="P299"/>
          <cell r="Q299"/>
          <cell r="V299"/>
          <cell r="Y299">
            <v>0</v>
          </cell>
          <cell r="Z299">
            <v>0</v>
          </cell>
          <cell r="AL299"/>
          <cell r="AN299"/>
        </row>
        <row r="300">
          <cell r="E300">
            <v>182</v>
          </cell>
          <cell r="I300"/>
          <cell r="J300">
            <v>0</v>
          </cell>
          <cell r="O300"/>
          <cell r="P300"/>
          <cell r="Q300"/>
          <cell r="V300"/>
          <cell r="Y300">
            <v>0</v>
          </cell>
          <cell r="Z300">
            <v>0</v>
          </cell>
          <cell r="AL300"/>
          <cell r="AN300"/>
        </row>
        <row r="301">
          <cell r="E301">
            <v>183</v>
          </cell>
          <cell r="I301"/>
          <cell r="J301">
            <v>0</v>
          </cell>
          <cell r="O301"/>
          <cell r="P301"/>
          <cell r="Q301"/>
          <cell r="V301"/>
          <cell r="Y301">
            <v>0</v>
          </cell>
          <cell r="Z301">
            <v>0</v>
          </cell>
          <cell r="AL301"/>
          <cell r="AN301"/>
        </row>
        <row r="302">
          <cell r="E302">
            <v>184</v>
          </cell>
          <cell r="I302"/>
          <cell r="J302">
            <v>0</v>
          </cell>
          <cell r="O302"/>
          <cell r="P302"/>
          <cell r="Q302"/>
          <cell r="V302"/>
          <cell r="Y302">
            <v>0</v>
          </cell>
          <cell r="Z302">
            <v>0</v>
          </cell>
          <cell r="AL302"/>
          <cell r="AN302"/>
        </row>
        <row r="303">
          <cell r="E303">
            <v>185</v>
          </cell>
          <cell r="I303"/>
          <cell r="J303">
            <v>0</v>
          </cell>
          <cell r="O303"/>
          <cell r="P303"/>
          <cell r="Q303"/>
          <cell r="V303"/>
          <cell r="Y303">
            <v>0</v>
          </cell>
          <cell r="Z303">
            <v>0</v>
          </cell>
          <cell r="AL303"/>
          <cell r="AN303"/>
        </row>
        <row r="304">
          <cell r="E304">
            <v>186</v>
          </cell>
          <cell r="I304"/>
          <cell r="J304">
            <v>0</v>
          </cell>
          <cell r="O304"/>
          <cell r="P304"/>
          <cell r="Q304"/>
          <cell r="V304"/>
          <cell r="Y304">
            <v>0</v>
          </cell>
          <cell r="Z304">
            <v>0</v>
          </cell>
          <cell r="AL304"/>
          <cell r="AN304"/>
        </row>
        <row r="305">
          <cell r="E305">
            <v>187</v>
          </cell>
          <cell r="I305"/>
          <cell r="J305">
            <v>0</v>
          </cell>
          <cell r="O305"/>
          <cell r="P305"/>
          <cell r="Q305"/>
          <cell r="V305"/>
          <cell r="Y305">
            <v>0</v>
          </cell>
          <cell r="Z305">
            <v>0</v>
          </cell>
          <cell r="AL305"/>
          <cell r="AN305"/>
        </row>
        <row r="306">
          <cell r="E306">
            <v>188</v>
          </cell>
          <cell r="I306"/>
          <cell r="J306">
            <v>0</v>
          </cell>
          <cell r="O306"/>
          <cell r="P306"/>
          <cell r="Q306"/>
          <cell r="V306"/>
          <cell r="Y306">
            <v>0</v>
          </cell>
          <cell r="Z306">
            <v>0</v>
          </cell>
          <cell r="AL306"/>
          <cell r="AN306"/>
        </row>
        <row r="307">
          <cell r="E307">
            <v>189</v>
          </cell>
          <cell r="I307"/>
          <cell r="J307">
            <v>0</v>
          </cell>
          <cell r="O307"/>
          <cell r="P307"/>
          <cell r="Q307"/>
          <cell r="V307"/>
          <cell r="Y307">
            <v>0</v>
          </cell>
          <cell r="Z307">
            <v>0</v>
          </cell>
          <cell r="AL307"/>
          <cell r="AN307"/>
        </row>
        <row r="308">
          <cell r="E308">
            <v>190</v>
          </cell>
          <cell r="I308"/>
          <cell r="J308">
            <v>0</v>
          </cell>
          <cell r="O308"/>
          <cell r="P308"/>
          <cell r="Q308"/>
          <cell r="V308"/>
          <cell r="Y308">
            <v>0</v>
          </cell>
          <cell r="Z308">
            <v>0</v>
          </cell>
          <cell r="AL308"/>
          <cell r="AN308"/>
        </row>
        <row r="309">
          <cell r="E309">
            <v>191</v>
          </cell>
          <cell r="I309"/>
          <cell r="J309">
            <v>0</v>
          </cell>
          <cell r="O309"/>
          <cell r="P309"/>
          <cell r="Q309"/>
          <cell r="V309"/>
          <cell r="Y309">
            <v>0</v>
          </cell>
          <cell r="Z309">
            <v>0</v>
          </cell>
          <cell r="AL309"/>
          <cell r="AN309"/>
        </row>
        <row r="310">
          <cell r="E310">
            <v>192</v>
          </cell>
          <cell r="I310"/>
          <cell r="J310">
            <v>0</v>
          </cell>
          <cell r="O310"/>
          <cell r="P310"/>
          <cell r="Q310"/>
          <cell r="V310"/>
          <cell r="Y310">
            <v>0</v>
          </cell>
          <cell r="Z310">
            <v>0</v>
          </cell>
          <cell r="AL310"/>
          <cell r="AN310"/>
        </row>
        <row r="311">
          <cell r="E311">
            <v>193</v>
          </cell>
          <cell r="I311"/>
          <cell r="J311">
            <v>0</v>
          </cell>
          <cell r="O311"/>
          <cell r="P311"/>
          <cell r="Q311"/>
          <cell r="V311"/>
          <cell r="Y311">
            <v>0</v>
          </cell>
          <cell r="Z311">
            <v>0</v>
          </cell>
          <cell r="AL311"/>
          <cell r="AN311"/>
        </row>
        <row r="312">
          <cell r="E312">
            <v>194</v>
          </cell>
          <cell r="I312"/>
          <cell r="J312">
            <v>0</v>
          </cell>
          <cell r="O312"/>
          <cell r="P312"/>
          <cell r="Q312"/>
          <cell r="V312"/>
          <cell r="Y312">
            <v>0</v>
          </cell>
          <cell r="Z312">
            <v>0</v>
          </cell>
          <cell r="AL312"/>
          <cell r="AN312"/>
        </row>
        <row r="313">
          <cell r="E313">
            <v>195</v>
          </cell>
          <cell r="I313"/>
          <cell r="J313">
            <v>0</v>
          </cell>
          <cell r="O313"/>
          <cell r="P313"/>
          <cell r="Q313"/>
          <cell r="V313"/>
          <cell r="Y313">
            <v>0</v>
          </cell>
          <cell r="Z313">
            <v>0</v>
          </cell>
          <cell r="AL313"/>
          <cell r="AN313"/>
        </row>
        <row r="314">
          <cell r="E314">
            <v>196</v>
          </cell>
          <cell r="I314"/>
          <cell r="J314">
            <v>0</v>
          </cell>
          <cell r="O314"/>
          <cell r="P314"/>
          <cell r="Q314"/>
          <cell r="V314"/>
          <cell r="Y314">
            <v>0</v>
          </cell>
          <cell r="Z314">
            <v>0</v>
          </cell>
          <cell r="AL314"/>
          <cell r="AN314"/>
        </row>
        <row r="315">
          <cell r="E315">
            <v>197</v>
          </cell>
          <cell r="I315"/>
          <cell r="J315">
            <v>0</v>
          </cell>
          <cell r="O315"/>
          <cell r="P315"/>
          <cell r="Q315"/>
          <cell r="V315"/>
          <cell r="Y315">
            <v>0</v>
          </cell>
          <cell r="Z315">
            <v>0</v>
          </cell>
          <cell r="AL315"/>
          <cell r="AN315"/>
        </row>
        <row r="316">
          <cell r="E316">
            <v>198</v>
          </cell>
          <cell r="I316"/>
          <cell r="J316">
            <v>0</v>
          </cell>
          <cell r="O316"/>
          <cell r="P316"/>
          <cell r="Q316"/>
          <cell r="V316"/>
          <cell r="Y316">
            <v>0</v>
          </cell>
          <cell r="Z316">
            <v>0</v>
          </cell>
          <cell r="AL316"/>
          <cell r="AN316"/>
        </row>
        <row r="317">
          <cell r="E317">
            <v>199</v>
          </cell>
          <cell r="I317"/>
          <cell r="J317">
            <v>0</v>
          </cell>
          <cell r="O317"/>
          <cell r="P317"/>
          <cell r="Q317"/>
          <cell r="V317"/>
          <cell r="Y317">
            <v>0</v>
          </cell>
          <cell r="Z317">
            <v>0</v>
          </cell>
          <cell r="AL317"/>
          <cell r="AN317"/>
        </row>
        <row r="318">
          <cell r="E318">
            <v>200</v>
          </cell>
          <cell r="I318"/>
          <cell r="J318">
            <v>0</v>
          </cell>
          <cell r="O318"/>
          <cell r="P318"/>
          <cell r="Q318"/>
          <cell r="V318"/>
          <cell r="Y318">
            <v>0</v>
          </cell>
          <cell r="Z318">
            <v>0</v>
          </cell>
          <cell r="AL318"/>
          <cell r="AN318"/>
        </row>
        <row r="321">
          <cell r="D321">
            <v>0</v>
          </cell>
          <cell r="L321">
            <v>0</v>
          </cell>
        </row>
      </sheetData>
      <sheetData sheetId="5" refreshError="1"/>
      <sheetData sheetId="6" refreshError="1"/>
      <sheetData sheetId="7" refreshError="1"/>
      <sheetData sheetId="8" refreshError="1">
        <row r="14">
          <cell r="AC14">
            <v>0</v>
          </cell>
          <cell r="AD14">
            <v>1</v>
          </cell>
          <cell r="AE14">
            <v>2</v>
          </cell>
          <cell r="AF14">
            <v>3</v>
          </cell>
          <cell r="AG14">
            <v>4</v>
          </cell>
          <cell r="AH14">
            <v>5</v>
          </cell>
          <cell r="AI14">
            <v>6</v>
          </cell>
          <cell r="AJ14">
            <v>7</v>
          </cell>
          <cell r="AK14">
            <v>8</v>
          </cell>
          <cell r="AL14">
            <v>9</v>
          </cell>
          <cell r="AM14">
            <v>10</v>
          </cell>
          <cell r="AN14">
            <v>11</v>
          </cell>
          <cell r="AO14">
            <v>12</v>
          </cell>
          <cell r="AP14">
            <v>13</v>
          </cell>
          <cell r="AQ14">
            <v>14</v>
          </cell>
          <cell r="AR14">
            <v>15</v>
          </cell>
          <cell r="AS14">
            <v>16</v>
          </cell>
          <cell r="AT14">
            <v>17</v>
          </cell>
          <cell r="AU14">
            <v>18</v>
          </cell>
          <cell r="AV14">
            <v>19</v>
          </cell>
          <cell r="AW14">
            <v>20</v>
          </cell>
          <cell r="AX14">
            <v>21</v>
          </cell>
          <cell r="AY14">
            <v>22</v>
          </cell>
          <cell r="AZ14">
            <v>23</v>
          </cell>
          <cell r="BA14">
            <v>24</v>
          </cell>
          <cell r="BB14">
            <v>25</v>
          </cell>
          <cell r="BC14">
            <v>26</v>
          </cell>
          <cell r="BD14">
            <v>27</v>
          </cell>
          <cell r="BE14">
            <v>28</v>
          </cell>
          <cell r="BF14">
            <v>29</v>
          </cell>
          <cell r="BG14">
            <v>30</v>
          </cell>
          <cell r="BH14">
            <v>31</v>
          </cell>
          <cell r="BI14">
            <v>32</v>
          </cell>
          <cell r="BJ14">
            <v>33</v>
          </cell>
          <cell r="BK14">
            <v>34</v>
          </cell>
          <cell r="BL14">
            <v>35</v>
          </cell>
          <cell r="BM14">
            <v>36</v>
          </cell>
          <cell r="BN14">
            <v>37</v>
          </cell>
          <cell r="BO14">
            <v>38</v>
          </cell>
          <cell r="BP14">
            <v>39</v>
          </cell>
          <cell r="BQ14">
            <v>40</v>
          </cell>
        </row>
        <row r="33">
          <cell r="I33" t="str">
            <v>NOI cap</v>
          </cell>
          <cell r="L33">
            <v>0</v>
          </cell>
          <cell r="M33">
            <v>6.2E-2</v>
          </cell>
          <cell r="N33">
            <v>1.4999999999999999E-2</v>
          </cell>
          <cell r="Q33">
            <v>1</v>
          </cell>
          <cell r="R33">
            <v>2</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sheetData>
      <sheetData sheetId="9" refreshError="1">
        <row r="4">
          <cell r="D4">
            <v>1</v>
          </cell>
          <cell r="E4">
            <v>1.0098534065489688</v>
          </cell>
          <cell r="F4">
            <v>1.019803902718557</v>
          </cell>
          <cell r="G4">
            <v>1.0298524451722679</v>
          </cell>
          <cell r="H4">
            <v>1.04</v>
          </cell>
          <cell r="I4">
            <v>1.0502475428109277</v>
          </cell>
          <cell r="J4">
            <v>1.0605960588272993</v>
          </cell>
          <cell r="K4">
            <v>1.0710465429791587</v>
          </cell>
          <cell r="L4">
            <v>1.0816000000000001</v>
          </cell>
          <cell r="M4">
            <v>1.0922574445233648</v>
          </cell>
          <cell r="N4">
            <v>1.1030199011803914</v>
          </cell>
          <cell r="O4">
            <v>1.1138884046983251</v>
          </cell>
          <cell r="P4">
            <v>1.1248640000000001</v>
          </cell>
          <cell r="Q4">
            <v>1.1359477423042994</v>
          </cell>
          <cell r="R4">
            <v>1.147140697227607</v>
          </cell>
          <cell r="S4">
            <v>1.1584439408862581</v>
          </cell>
          <cell r="T4">
            <v>1.1698585600000002</v>
          </cell>
          <cell r="U4">
            <v>1.1813856519964714</v>
          </cell>
          <cell r="V4">
            <v>1.1930263251167113</v>
          </cell>
          <cell r="W4">
            <v>1.2047816985217086</v>
          </cell>
          <cell r="X4">
            <v>1.2166529024000003</v>
          </cell>
          <cell r="Y4">
            <v>1.2286410780763304</v>
          </cell>
          <cell r="Z4">
            <v>1.2407473781213798</v>
          </cell>
          <cell r="AA4">
            <v>1.2529729664625771</v>
          </cell>
          <cell r="AB4">
            <v>1.2653190184960004</v>
          </cell>
          <cell r="AC4">
            <v>1.2777867211993836</v>
          </cell>
          <cell r="AD4">
            <v>1.2903772732462351</v>
          </cell>
          <cell r="AE4">
            <v>1.30309188512108</v>
          </cell>
          <cell r="AF4">
            <v>1.3159317792358403</v>
          </cell>
          <cell r="AG4">
            <v>1.3288981900473589</v>
          </cell>
          <cell r="AH4">
            <v>1.3419923641760845</v>
          </cell>
          <cell r="AI4">
            <v>1.3552155605259233</v>
          </cell>
          <cell r="AJ4">
            <v>1.3685690504052741</v>
          </cell>
          <cell r="AK4">
            <v>1.3820541176492533</v>
          </cell>
          <cell r="AL4">
            <v>1.3956720587431279</v>
          </cell>
          <cell r="AM4">
            <v>1.4094241829469603</v>
          </cell>
          <cell r="AN4">
            <v>1.4233118124214852</v>
          </cell>
          <cell r="AO4">
            <v>1.4373362823552236</v>
          </cell>
          <cell r="AP4">
            <v>1.4514989410928532</v>
          </cell>
          <cell r="AQ4">
            <v>1.4658011502648387</v>
          </cell>
        </row>
      </sheetData>
      <sheetData sheetId="10" refreshError="1">
        <row r="1">
          <cell r="A1" t="str">
            <v>Target IRR</v>
          </cell>
          <cell r="B1">
            <v>0.1</v>
          </cell>
        </row>
        <row r="5">
          <cell r="A5" t="str">
            <v>IRR After Tax</v>
          </cell>
          <cell r="B5" t="e">
            <v>#DIV/0!</v>
          </cell>
        </row>
        <row r="6">
          <cell r="A6" t="str">
            <v>IRR FCPR</v>
          </cell>
          <cell r="B6" t="e">
            <v>#DIV/0!</v>
          </cell>
        </row>
        <row r="7">
          <cell r="E7" t="str">
            <v>Unleveraged Cash Flows</v>
          </cell>
        </row>
        <row r="12">
          <cell r="E12" t="str">
            <v>Net Seller Bid Price</v>
          </cell>
        </row>
        <row r="13">
          <cell r="E13" t="str">
            <v>Registration Duties</v>
          </cell>
        </row>
        <row r="14">
          <cell r="E14" t="str">
            <v>Salaire du Conservateur</v>
          </cell>
        </row>
        <row r="15">
          <cell r="E15" t="str">
            <v>Notaries</v>
          </cell>
        </row>
        <row r="16">
          <cell r="E16" t="str">
            <v>Lawyers</v>
          </cell>
        </row>
        <row r="17">
          <cell r="E17" t="str">
            <v>UW Costs</v>
          </cell>
        </row>
        <row r="18">
          <cell r="E18" t="str">
            <v>SGAM Acquisition Fees</v>
          </cell>
        </row>
        <row r="20">
          <cell r="E20" t="str">
            <v>Broker Fees</v>
          </cell>
        </row>
        <row r="23">
          <cell r="E23" t="str">
            <v>Residual VAT</v>
          </cell>
        </row>
        <row r="26">
          <cell r="E26" t="str">
            <v>AIC</v>
          </cell>
        </row>
        <row r="29">
          <cell r="E29" t="str">
            <v>Capex (fees included)</v>
          </cell>
        </row>
        <row r="36">
          <cell r="E36" t="str">
            <v>Rent</v>
          </cell>
        </row>
        <row r="37">
          <cell r="E37" t="str">
            <v>Non Recoverable Expenses</v>
          </cell>
        </row>
        <row r="45">
          <cell r="E45" t="str">
            <v>PM Fees</v>
          </cell>
        </row>
        <row r="46">
          <cell r="E46" t="str">
            <v>SGAM AM Fees</v>
          </cell>
        </row>
        <row r="48">
          <cell r="E48" t="str">
            <v>SGAM Financing Fees</v>
          </cell>
        </row>
        <row r="50">
          <cell r="E50" t="str">
            <v>Letting Fees</v>
          </cell>
        </row>
        <row r="51">
          <cell r="E51" t="str">
            <v>TIs</v>
          </cell>
        </row>
        <row r="60">
          <cell r="E60" t="str">
            <v>Net Disposition Value</v>
          </cell>
        </row>
        <row r="61">
          <cell r="E61" t="str">
            <v>Sale Fees</v>
          </cell>
        </row>
        <row r="62">
          <cell r="E62" t="str">
            <v>SGAM Disposition Fees</v>
          </cell>
        </row>
        <row r="64">
          <cell r="E64" t="str">
            <v>VAT on Margin</v>
          </cell>
        </row>
        <row r="71">
          <cell r="E71" t="str">
            <v>Unleveraged Cash Flows</v>
          </cell>
        </row>
        <row r="73">
          <cell r="E73" t="e">
            <v>#DIV/0!</v>
          </cell>
        </row>
        <row r="81">
          <cell r="E81" t="str">
            <v>Current Financing</v>
          </cell>
        </row>
        <row r="96">
          <cell r="E96" t="str">
            <v>Principal EOP</v>
          </cell>
        </row>
        <row r="99">
          <cell r="E99" t="str">
            <v>Commitment Fees</v>
          </cell>
        </row>
        <row r="100">
          <cell r="E100" t="str">
            <v>Notary &amp; Lawyer</v>
          </cell>
        </row>
        <row r="101">
          <cell r="E101" t="str">
            <v>Loan Reg.  Conservateur</v>
          </cell>
        </row>
        <row r="102">
          <cell r="E102" t="str">
            <v>Cap Fee</v>
          </cell>
        </row>
        <row r="103">
          <cell r="E103" t="str">
            <v>Mortgage Release Fees</v>
          </cell>
        </row>
        <row r="108">
          <cell r="E108" t="str">
            <v>Senior Debt</v>
          </cell>
          <cell r="S108" t="str">
            <v>Swap Curve as of</v>
          </cell>
          <cell r="T108">
            <v>1</v>
          </cell>
          <cell r="U108">
            <v>2</v>
          </cell>
          <cell r="V108">
            <v>3</v>
          </cell>
          <cell r="W108">
            <v>4</v>
          </cell>
          <cell r="X108">
            <v>5</v>
          </cell>
          <cell r="Y108">
            <v>6</v>
          </cell>
          <cell r="Z108">
            <v>7</v>
          </cell>
          <cell r="AA108">
            <v>8</v>
          </cell>
          <cell r="AB108">
            <v>9</v>
          </cell>
        </row>
        <row r="109">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row>
        <row r="123">
          <cell r="E123" t="str">
            <v>Principal EOP</v>
          </cell>
        </row>
        <row r="127">
          <cell r="E127" t="str">
            <v>NUF</v>
          </cell>
        </row>
        <row r="128">
          <cell r="E128" t="str">
            <v>Commitment Fees</v>
          </cell>
        </row>
        <row r="129">
          <cell r="E129" t="str">
            <v>Notary &amp; Lawyer</v>
          </cell>
        </row>
        <row r="130">
          <cell r="E130" t="str">
            <v>Loan Reg.  Conservateur</v>
          </cell>
        </row>
        <row r="131">
          <cell r="E131" t="str">
            <v>Cap Fee</v>
          </cell>
        </row>
        <row r="132">
          <cell r="E132" t="str">
            <v>Mortgage Release Fees</v>
          </cell>
        </row>
        <row r="137">
          <cell r="E137" t="str">
            <v>Junior Debt</v>
          </cell>
        </row>
        <row r="152">
          <cell r="E152" t="str">
            <v>Principal EOP</v>
          </cell>
        </row>
        <row r="156">
          <cell r="E156" t="str">
            <v>NUF</v>
          </cell>
        </row>
        <row r="157">
          <cell r="E157" t="str">
            <v>Commitment Fees</v>
          </cell>
        </row>
        <row r="158">
          <cell r="E158" t="str">
            <v>Notary &amp; Lawyer</v>
          </cell>
        </row>
        <row r="159">
          <cell r="E159" t="str">
            <v>Loan Reg.  Conservateur</v>
          </cell>
        </row>
        <row r="160">
          <cell r="E160" t="str">
            <v>Cap Fee</v>
          </cell>
        </row>
        <row r="161">
          <cell r="E161" t="str">
            <v>Mortgage Release Fees</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H167">
            <v>516995.46</v>
          </cell>
          <cell r="I167">
            <v>0</v>
          </cell>
          <cell r="J167">
            <v>0</v>
          </cell>
          <cell r="K167">
            <v>0</v>
          </cell>
          <cell r="L167" t="str">
            <v>Fixed</v>
          </cell>
          <cell r="M167">
            <v>1.0999999999999999E-2</v>
          </cell>
          <cell r="N167">
            <v>0</v>
          </cell>
          <cell r="O167" t="str">
            <v>No</v>
          </cell>
          <cell r="P167">
            <v>1.1000000000000001</v>
          </cell>
          <cell r="AW167">
            <v>516995.46</v>
          </cell>
          <cell r="AX167">
            <v>0</v>
          </cell>
          <cell r="AY167">
            <v>0</v>
          </cell>
          <cell r="AZ167">
            <v>0</v>
          </cell>
          <cell r="BA167" t="str">
            <v>Fixed</v>
          </cell>
          <cell r="BB167">
            <v>1.0999999999999999E-2</v>
          </cell>
          <cell r="BC167">
            <v>0</v>
          </cell>
          <cell r="BD167" t="str">
            <v>No</v>
          </cell>
          <cell r="BE167">
            <v>1.1000000000000001</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8.0000000000000002E-3</v>
          </cell>
          <cell r="H170">
            <v>5.4999999999999997E-3</v>
          </cell>
          <cell r="I170">
            <v>0</v>
          </cell>
          <cell r="J170">
            <v>6.1500000000000001E-3</v>
          </cell>
          <cell r="K170">
            <v>5.0000000000000001E-4</v>
          </cell>
          <cell r="L170" t="str">
            <v>No</v>
          </cell>
          <cell r="M170">
            <v>0</v>
          </cell>
          <cell r="N170">
            <v>0</v>
          </cell>
          <cell r="O170" t="str">
            <v>Hyp.</v>
          </cell>
          <cell r="P170">
            <v>3.7500000000000003E-3</v>
          </cell>
          <cell r="AW170">
            <v>5.4999999999999997E-3</v>
          </cell>
          <cell r="AX170">
            <v>0</v>
          </cell>
          <cell r="AY170">
            <v>6.1500000000000001E-3</v>
          </cell>
          <cell r="AZ170">
            <v>5.0000000000000001E-4</v>
          </cell>
          <cell r="BA170" t="str">
            <v>No</v>
          </cell>
          <cell r="BB170">
            <v>0</v>
          </cell>
          <cell r="BC170">
            <v>0</v>
          </cell>
          <cell r="BD170">
            <v>3.7500000000000003E-3</v>
          </cell>
        </row>
        <row r="172">
          <cell r="E172" t="str">
            <v>Fixed</v>
          </cell>
          <cell r="H172">
            <v>4.02E-2</v>
          </cell>
        </row>
        <row r="173">
          <cell r="E173" t="str">
            <v>IR Curve</v>
          </cell>
        </row>
        <row r="174">
          <cell r="E174" t="str">
            <v>Annual Interest Rate</v>
          </cell>
          <cell r="H174">
            <v>5.1199999999999996E-2</v>
          </cell>
          <cell r="I174">
            <v>5.1199999999999996E-2</v>
          </cell>
          <cell r="J174">
            <v>5.1199999999999996E-2</v>
          </cell>
          <cell r="K174">
            <v>5.1199999999999996E-2</v>
          </cell>
          <cell r="L174">
            <v>5.1199999999999996E-2</v>
          </cell>
          <cell r="M174">
            <v>5.1199999999999996E-2</v>
          </cell>
          <cell r="N174">
            <v>5.1199999999999996E-2</v>
          </cell>
          <cell r="O174">
            <v>5.1199999999999996E-2</v>
          </cell>
          <cell r="P174">
            <v>5.1199999999999996E-2</v>
          </cell>
          <cell r="Q174">
            <v>5.1199999999999996E-2</v>
          </cell>
          <cell r="R174">
            <v>5.1199999999999996E-2</v>
          </cell>
          <cell r="S174">
            <v>5.1199999999999996E-2</v>
          </cell>
          <cell r="T174">
            <v>5.1199999999999996E-2</v>
          </cell>
          <cell r="U174">
            <v>5.1199999999999996E-2</v>
          </cell>
          <cell r="V174">
            <v>5.1199999999999996E-2</v>
          </cell>
          <cell r="W174">
            <v>5.1199999999999996E-2</v>
          </cell>
          <cell r="X174">
            <v>5.1199999999999996E-2</v>
          </cell>
          <cell r="Y174">
            <v>5.1199999999999996E-2</v>
          </cell>
          <cell r="Z174">
            <v>5.1199999999999996E-2</v>
          </cell>
          <cell r="AA174">
            <v>5.1199999999999996E-2</v>
          </cell>
          <cell r="AB174">
            <v>5.1199999999999996E-2</v>
          </cell>
          <cell r="AC174">
            <v>5.1199999999999996E-2</v>
          </cell>
          <cell r="AD174">
            <v>5.1199999999999996E-2</v>
          </cell>
          <cell r="AE174">
            <v>5.1199999999999996E-2</v>
          </cell>
          <cell r="AF174">
            <v>5.1199999999999996E-2</v>
          </cell>
          <cell r="AG174">
            <v>5.1199999999999996E-2</v>
          </cell>
          <cell r="AH174">
            <v>5.1199999999999996E-2</v>
          </cell>
          <cell r="AI174">
            <v>5.1199999999999996E-2</v>
          </cell>
          <cell r="AJ174">
            <v>5.1199999999999996E-2</v>
          </cell>
          <cell r="AK174">
            <v>5.1199999999999996E-2</v>
          </cell>
          <cell r="AL174">
            <v>5.1199999999999996E-2</v>
          </cell>
          <cell r="AM174">
            <v>5.1199999999999996E-2</v>
          </cell>
          <cell r="AN174">
            <v>5.1199999999999996E-2</v>
          </cell>
          <cell r="AO174">
            <v>5.1199999999999996E-2</v>
          </cell>
          <cell r="AP174">
            <v>5.1199999999999996E-2</v>
          </cell>
          <cell r="AQ174">
            <v>5.1199999999999996E-2</v>
          </cell>
          <cell r="AR174">
            <v>5.1199999999999996E-2</v>
          </cell>
          <cell r="AS174">
            <v>5.1199999999999996E-2</v>
          </cell>
          <cell r="AT174">
            <v>5.1199999999999996E-2</v>
          </cell>
          <cell r="AU174">
            <v>5.1199999999999996E-2</v>
          </cell>
          <cell r="AW174">
            <v>5.1199999999999996E-2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H194">
            <v>0</v>
          </cell>
          <cell r="I194">
            <v>0</v>
          </cell>
          <cell r="J194">
            <v>0</v>
          </cell>
          <cell r="K194">
            <v>0</v>
          </cell>
          <cell r="L194" t="str">
            <v>Fixed</v>
          </cell>
          <cell r="M194">
            <v>1.2E-2</v>
          </cell>
          <cell r="N194">
            <v>1.1000000000000001</v>
          </cell>
          <cell r="O194">
            <v>6.0000000000000001E-3</v>
          </cell>
          <cell r="AW194">
            <v>0</v>
          </cell>
          <cell r="AX194">
            <v>0</v>
          </cell>
          <cell r="AY194">
            <v>0</v>
          </cell>
          <cell r="AZ194">
            <v>0</v>
          </cell>
          <cell r="BA194" t="str">
            <v>Fixed</v>
          </cell>
          <cell r="BB194">
            <v>1.2E-2</v>
          </cell>
          <cell r="BC194">
            <v>1.1000000000000001</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5.0000000000000001E-3</v>
          </cell>
          <cell r="H197">
            <v>5.4999999999999997E-3</v>
          </cell>
          <cell r="I197">
            <v>0</v>
          </cell>
          <cell r="J197">
            <v>0</v>
          </cell>
          <cell r="K197">
            <v>5.0000000000000001E-4</v>
          </cell>
          <cell r="L197" t="str">
            <v>No</v>
          </cell>
          <cell r="M197">
            <v>4.1599999999999996E-3</v>
          </cell>
          <cell r="N197">
            <v>0.04</v>
          </cell>
          <cell r="AW197">
            <v>5.4999999999999997E-3</v>
          </cell>
          <cell r="AX197">
            <v>0</v>
          </cell>
          <cell r="AY197">
            <v>0</v>
          </cell>
          <cell r="AZ197">
            <v>5.0000000000000001E-4</v>
          </cell>
          <cell r="BA197" t="str">
            <v>No</v>
          </cell>
          <cell r="BB197">
            <v>4.1599999999999996E-3</v>
          </cell>
          <cell r="BC197">
            <v>0.04</v>
          </cell>
        </row>
        <row r="199">
          <cell r="E199" t="str">
            <v>Fixed</v>
          </cell>
          <cell r="H199">
            <v>4.02E-2</v>
          </cell>
        </row>
        <row r="200">
          <cell r="E200" t="str">
            <v>IR Curve</v>
          </cell>
        </row>
        <row r="201">
          <cell r="E201" t="str">
            <v>Annual Interest Rate</v>
          </cell>
          <cell r="H201">
            <v>5.2199999999999996E-2</v>
          </cell>
          <cell r="I201">
            <v>5.2199999999999996E-2</v>
          </cell>
          <cell r="J201">
            <v>5.2199999999999996E-2</v>
          </cell>
          <cell r="K201">
            <v>5.2199999999999996E-2</v>
          </cell>
          <cell r="L201">
            <v>5.2199999999999996E-2</v>
          </cell>
          <cell r="M201">
            <v>5.2199999999999996E-2</v>
          </cell>
          <cell r="N201">
            <v>5.2199999999999996E-2</v>
          </cell>
          <cell r="O201">
            <v>5.2199999999999996E-2</v>
          </cell>
          <cell r="P201">
            <v>5.2199999999999996E-2</v>
          </cell>
          <cell r="Q201">
            <v>5.2199999999999996E-2</v>
          </cell>
          <cell r="R201">
            <v>5.2199999999999996E-2</v>
          </cell>
          <cell r="S201">
            <v>5.2199999999999996E-2</v>
          </cell>
          <cell r="T201">
            <v>5.2199999999999996E-2</v>
          </cell>
          <cell r="U201">
            <v>5.2199999999999996E-2</v>
          </cell>
          <cell r="V201">
            <v>5.2199999999999996E-2</v>
          </cell>
          <cell r="W201">
            <v>5.2199999999999996E-2</v>
          </cell>
          <cell r="X201">
            <v>5.2199999999999996E-2</v>
          </cell>
          <cell r="Y201">
            <v>5.2199999999999996E-2</v>
          </cell>
          <cell r="Z201">
            <v>5.2199999999999996E-2</v>
          </cell>
          <cell r="AA201">
            <v>5.2199999999999996E-2</v>
          </cell>
          <cell r="AB201">
            <v>5.2199999999999996E-2</v>
          </cell>
          <cell r="AC201">
            <v>5.2199999999999996E-2</v>
          </cell>
          <cell r="AD201">
            <v>5.2199999999999996E-2</v>
          </cell>
          <cell r="AE201">
            <v>5.2199999999999996E-2</v>
          </cell>
          <cell r="AF201">
            <v>5.2199999999999996E-2</v>
          </cell>
          <cell r="AG201">
            <v>5.2199999999999996E-2</v>
          </cell>
          <cell r="AH201">
            <v>5.2199999999999996E-2</v>
          </cell>
          <cell r="AI201">
            <v>5.2199999999999996E-2</v>
          </cell>
          <cell r="AJ201">
            <v>5.2199999999999996E-2</v>
          </cell>
          <cell r="AK201">
            <v>5.2199999999999996E-2</v>
          </cell>
          <cell r="AL201">
            <v>5.2199999999999996E-2</v>
          </cell>
          <cell r="AM201">
            <v>5.2199999999999996E-2</v>
          </cell>
          <cell r="AN201">
            <v>5.2199999999999996E-2</v>
          </cell>
          <cell r="AO201">
            <v>5.2199999999999996E-2</v>
          </cell>
          <cell r="AP201">
            <v>5.2199999999999996E-2</v>
          </cell>
          <cell r="AQ201">
            <v>5.2199999999999996E-2</v>
          </cell>
          <cell r="AR201">
            <v>5.2199999999999996E-2</v>
          </cell>
          <cell r="AS201">
            <v>5.2199999999999996E-2</v>
          </cell>
          <cell r="AT201">
            <v>5.2199999999999996E-2</v>
          </cell>
          <cell r="AU201">
            <v>5.2199999999999996E-2</v>
          </cell>
          <cell r="AW201">
            <v>5.2199999999999996E-2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411968</v>
          </cell>
          <cell r="I220">
            <v>411968</v>
          </cell>
          <cell r="J220">
            <v>411968</v>
          </cell>
          <cell r="K220">
            <v>411968</v>
          </cell>
          <cell r="L220">
            <v>411968</v>
          </cell>
          <cell r="M220">
            <v>411968</v>
          </cell>
          <cell r="N220">
            <v>411968</v>
          </cell>
          <cell r="O220">
            <v>411968</v>
          </cell>
          <cell r="P220">
            <v>411968</v>
          </cell>
          <cell r="Q220">
            <v>411968</v>
          </cell>
          <cell r="R220">
            <v>411968</v>
          </cell>
          <cell r="S220">
            <v>411968</v>
          </cell>
          <cell r="T220">
            <v>411968</v>
          </cell>
          <cell r="U220">
            <v>411968</v>
          </cell>
          <cell r="V220">
            <v>411968</v>
          </cell>
          <cell r="W220">
            <v>411968</v>
          </cell>
          <cell r="X220">
            <v>411968</v>
          </cell>
          <cell r="Y220">
            <v>411968</v>
          </cell>
          <cell r="Z220">
            <v>411968</v>
          </cell>
          <cell r="AA220">
            <v>411968</v>
          </cell>
          <cell r="AB220">
            <v>411968</v>
          </cell>
          <cell r="AC220">
            <v>411968</v>
          </cell>
          <cell r="AD220">
            <v>411968</v>
          </cell>
          <cell r="AE220">
            <v>411968</v>
          </cell>
          <cell r="AF220">
            <v>411968</v>
          </cell>
          <cell r="AG220">
            <v>411968</v>
          </cell>
          <cell r="AH220">
            <v>411968</v>
          </cell>
          <cell r="AI220">
            <v>411968</v>
          </cell>
          <cell r="AJ220">
            <v>411968</v>
          </cell>
          <cell r="AK220">
            <v>411968</v>
          </cell>
          <cell r="AL220">
            <v>411968</v>
          </cell>
          <cell r="AM220">
            <v>411968</v>
          </cell>
          <cell r="AN220">
            <v>411968</v>
          </cell>
          <cell r="AO220">
            <v>411968</v>
          </cell>
          <cell r="AP220">
            <v>411968</v>
          </cell>
          <cell r="AQ220">
            <v>411968</v>
          </cell>
          <cell r="AR220">
            <v>411968</v>
          </cell>
          <cell r="AS220">
            <v>411968</v>
          </cell>
          <cell r="AT220">
            <v>411968</v>
          </cell>
          <cell r="AU220">
            <v>411968</v>
          </cell>
        </row>
        <row r="221">
          <cell r="E221" t="str">
            <v>Drawdown</v>
          </cell>
          <cell r="G221">
            <v>411968</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411968</v>
          </cell>
          <cell r="H224">
            <v>411968</v>
          </cell>
          <cell r="I224">
            <v>411968</v>
          </cell>
          <cell r="J224">
            <v>411968</v>
          </cell>
          <cell r="K224">
            <v>411968</v>
          </cell>
          <cell r="L224">
            <v>411968</v>
          </cell>
          <cell r="M224">
            <v>411968</v>
          </cell>
          <cell r="N224">
            <v>411968</v>
          </cell>
          <cell r="O224">
            <v>411968</v>
          </cell>
          <cell r="P224">
            <v>411968</v>
          </cell>
          <cell r="Q224">
            <v>411968</v>
          </cell>
          <cell r="R224">
            <v>411968</v>
          </cell>
          <cell r="S224">
            <v>411968</v>
          </cell>
          <cell r="T224">
            <v>411968</v>
          </cell>
          <cell r="U224">
            <v>411968</v>
          </cell>
          <cell r="V224">
            <v>411968</v>
          </cell>
          <cell r="W224">
            <v>411968</v>
          </cell>
          <cell r="X224">
            <v>411968</v>
          </cell>
          <cell r="Y224">
            <v>411968</v>
          </cell>
          <cell r="Z224">
            <v>411968</v>
          </cell>
          <cell r="AA224">
            <v>411968</v>
          </cell>
          <cell r="AB224">
            <v>411968</v>
          </cell>
          <cell r="AC224">
            <v>411968</v>
          </cell>
          <cell r="AD224">
            <v>411968</v>
          </cell>
          <cell r="AE224">
            <v>411968</v>
          </cell>
          <cell r="AF224">
            <v>411968</v>
          </cell>
          <cell r="AG224">
            <v>411968</v>
          </cell>
          <cell r="AH224">
            <v>411968</v>
          </cell>
          <cell r="AI224">
            <v>411968</v>
          </cell>
          <cell r="AJ224">
            <v>411968</v>
          </cell>
          <cell r="AK224">
            <v>411968</v>
          </cell>
          <cell r="AL224">
            <v>411968</v>
          </cell>
          <cell r="AM224">
            <v>411968</v>
          </cell>
          <cell r="AN224">
            <v>411968</v>
          </cell>
          <cell r="AO224">
            <v>411968</v>
          </cell>
          <cell r="AP224">
            <v>411968</v>
          </cell>
          <cell r="AQ224">
            <v>411968</v>
          </cell>
          <cell r="AR224">
            <v>411968</v>
          </cell>
          <cell r="AS224">
            <v>411968</v>
          </cell>
          <cell r="AT224">
            <v>411968</v>
          </cell>
          <cell r="AU224">
            <v>411968</v>
          </cell>
          <cell r="AW224">
            <v>411968</v>
          </cell>
          <cell r="AX224">
            <v>411968</v>
          </cell>
          <cell r="AY224">
            <v>411968</v>
          </cell>
          <cell r="AZ224">
            <v>411968</v>
          </cell>
          <cell r="BA224">
            <v>411968</v>
          </cell>
          <cell r="BB224">
            <v>411968</v>
          </cell>
          <cell r="BC224">
            <v>411968</v>
          </cell>
          <cell r="BD224">
            <v>411968</v>
          </cell>
          <cell r="BE224">
            <v>411968</v>
          </cell>
          <cell r="BF224">
            <v>411968</v>
          </cell>
        </row>
        <row r="226">
          <cell r="E226" t="str">
            <v>Paid Interests</v>
          </cell>
          <cell r="G226">
            <v>0</v>
          </cell>
          <cell r="H226">
            <v>-5376.1823999999997</v>
          </cell>
          <cell r="I226">
            <v>-5376.1823999999997</v>
          </cell>
          <cell r="J226">
            <v>-5376.1823999999997</v>
          </cell>
          <cell r="K226">
            <v>-5376.1823999999997</v>
          </cell>
          <cell r="L226">
            <v>-5376.1823999999997</v>
          </cell>
          <cell r="M226">
            <v>-5376.1823999999997</v>
          </cell>
          <cell r="N226">
            <v>-5376.1823999999997</v>
          </cell>
          <cell r="O226">
            <v>-5376.1823999999997</v>
          </cell>
          <cell r="P226">
            <v>-5376.1823999999997</v>
          </cell>
          <cell r="Q226">
            <v>-5376.1823999999997</v>
          </cell>
          <cell r="R226">
            <v>-5376.1823999999997</v>
          </cell>
          <cell r="S226">
            <v>-5376.1823999999997</v>
          </cell>
          <cell r="T226">
            <v>-5376.1823999999997</v>
          </cell>
          <cell r="U226">
            <v>-5376.1823999999997</v>
          </cell>
          <cell r="V226">
            <v>-5376.1823999999997</v>
          </cell>
          <cell r="W226">
            <v>-5376.1823999999997</v>
          </cell>
          <cell r="X226">
            <v>-5376.1823999999997</v>
          </cell>
          <cell r="Y226">
            <v>-5376.1823999999997</v>
          </cell>
          <cell r="Z226">
            <v>-5376.1823999999997</v>
          </cell>
          <cell r="AA226">
            <v>-5376.1823999999997</v>
          </cell>
          <cell r="AB226">
            <v>-5376.1823999999997</v>
          </cell>
          <cell r="AC226">
            <v>-5376.1823999999997</v>
          </cell>
          <cell r="AD226">
            <v>-5376.1823999999997</v>
          </cell>
          <cell r="AE226">
            <v>-5376.1823999999997</v>
          </cell>
          <cell r="AF226">
            <v>-5376.1823999999997</v>
          </cell>
          <cell r="AG226">
            <v>-5376.1823999999997</v>
          </cell>
          <cell r="AH226">
            <v>-5376.1823999999997</v>
          </cell>
          <cell r="AI226">
            <v>-5376.1823999999997</v>
          </cell>
          <cell r="AJ226">
            <v>-5376.1823999999997</v>
          </cell>
          <cell r="AK226">
            <v>-5376.1823999999997</v>
          </cell>
          <cell r="AL226">
            <v>-5376.1823999999997</v>
          </cell>
          <cell r="AM226">
            <v>-5376.1823999999997</v>
          </cell>
          <cell r="AN226">
            <v>-5376.1823999999997</v>
          </cell>
          <cell r="AO226">
            <v>-5376.1823999999997</v>
          </cell>
          <cell r="AP226">
            <v>-5376.1823999999997</v>
          </cell>
          <cell r="AQ226">
            <v>-5376.1823999999997</v>
          </cell>
          <cell r="AR226">
            <v>-5376.1823999999997</v>
          </cell>
          <cell r="AS226">
            <v>-5376.1823999999997</v>
          </cell>
          <cell r="AT226">
            <v>-5376.1823999999997</v>
          </cell>
          <cell r="AU226">
            <v>-5376.1823999999997</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-2059.84</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-2265.8240000000001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-205.98400000000001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192389.05600000039</v>
          </cell>
          <cell r="E234" t="str">
            <v>Debt Cash Flows</v>
          </cell>
          <cell r="G234">
            <v>407436.35200000001</v>
          </cell>
          <cell r="H234">
            <v>-5376.1823999999997</v>
          </cell>
          <cell r="I234">
            <v>-5376.1823999999997</v>
          </cell>
          <cell r="J234">
            <v>-5376.1823999999997</v>
          </cell>
          <cell r="K234">
            <v>-5376.1823999999997</v>
          </cell>
          <cell r="L234">
            <v>-5376.1823999999997</v>
          </cell>
          <cell r="M234">
            <v>-5376.1823999999997</v>
          </cell>
          <cell r="N234">
            <v>-5376.1823999999997</v>
          </cell>
          <cell r="O234">
            <v>-5376.1823999999997</v>
          </cell>
          <cell r="P234">
            <v>-5376.1823999999997</v>
          </cell>
          <cell r="Q234">
            <v>-5376.1823999999997</v>
          </cell>
          <cell r="R234">
            <v>-5376.1823999999997</v>
          </cell>
          <cell r="S234">
            <v>-5376.1823999999997</v>
          </cell>
          <cell r="T234">
            <v>-5376.1823999999997</v>
          </cell>
          <cell r="U234">
            <v>-5376.1823999999997</v>
          </cell>
          <cell r="V234">
            <v>-5376.1823999999997</v>
          </cell>
          <cell r="W234">
            <v>-5376.1823999999997</v>
          </cell>
          <cell r="X234">
            <v>-5376.1823999999997</v>
          </cell>
          <cell r="Y234">
            <v>-5376.1823999999997</v>
          </cell>
          <cell r="Z234">
            <v>-5376.1823999999997</v>
          </cell>
          <cell r="AA234">
            <v>-5376.1823999999997</v>
          </cell>
          <cell r="AB234">
            <v>-5376.1823999999997</v>
          </cell>
          <cell r="AC234">
            <v>-5376.1823999999997</v>
          </cell>
          <cell r="AD234">
            <v>-5376.1823999999997</v>
          </cell>
          <cell r="AE234">
            <v>-5376.1823999999997</v>
          </cell>
          <cell r="AF234">
            <v>-5376.1823999999997</v>
          </cell>
          <cell r="AG234">
            <v>-5376.1823999999997</v>
          </cell>
          <cell r="AH234">
            <v>-5376.1823999999997</v>
          </cell>
          <cell r="AI234">
            <v>-5376.1823999999997</v>
          </cell>
          <cell r="AJ234">
            <v>-5376.1823999999997</v>
          </cell>
          <cell r="AK234">
            <v>-5376.1823999999997</v>
          </cell>
          <cell r="AL234">
            <v>-5376.1823999999997</v>
          </cell>
          <cell r="AM234">
            <v>-5376.1823999999997</v>
          </cell>
          <cell r="AN234">
            <v>-5376.1823999999997</v>
          </cell>
          <cell r="AO234">
            <v>-5376.1823999999997</v>
          </cell>
          <cell r="AP234">
            <v>-5376.1823999999997</v>
          </cell>
          <cell r="AQ234">
            <v>-5376.1823999999997</v>
          </cell>
          <cell r="AR234">
            <v>-5376.1823999999997</v>
          </cell>
          <cell r="AS234">
            <v>-5376.1823999999997</v>
          </cell>
          <cell r="AT234">
            <v>-5376.1823999999997</v>
          </cell>
          <cell r="AU234">
            <v>-5376.1823999999997</v>
          </cell>
        </row>
        <row r="236">
          <cell r="D236">
            <v>-323600.86399999971</v>
          </cell>
          <cell r="E236" t="str">
            <v>Cash Flows after Debt</v>
          </cell>
          <cell r="G236">
            <v>-109559.10800000001</v>
          </cell>
          <cell r="H236">
            <v>-6607.9667200000004</v>
          </cell>
          <cell r="I236">
            <v>-3340.7223999999997</v>
          </cell>
          <cell r="J236">
            <v>-5174.31808</v>
          </cell>
          <cell r="K236">
            <v>-5376.1823999999997</v>
          </cell>
          <cell r="L236">
            <v>-5376.1823999999997</v>
          </cell>
          <cell r="M236">
            <v>-5376.1823999999997</v>
          </cell>
          <cell r="N236">
            <v>-5376.1823999999997</v>
          </cell>
          <cell r="O236">
            <v>-5376.1823999999997</v>
          </cell>
          <cell r="P236">
            <v>-5376.1823999999997</v>
          </cell>
          <cell r="Q236">
            <v>-5376.1823999999997</v>
          </cell>
          <cell r="R236">
            <v>-5376.1823999999997</v>
          </cell>
          <cell r="S236">
            <v>-5376.1823999999997</v>
          </cell>
          <cell r="T236">
            <v>-5376.1823999999997</v>
          </cell>
          <cell r="U236">
            <v>-5376.1823999999997</v>
          </cell>
          <cell r="V236">
            <v>-5376.1823999999997</v>
          </cell>
          <cell r="W236">
            <v>-5376.1823999999997</v>
          </cell>
          <cell r="X236">
            <v>-5376.1823999999997</v>
          </cell>
          <cell r="Y236">
            <v>-5376.1823999999997</v>
          </cell>
          <cell r="Z236">
            <v>-5376.1823999999997</v>
          </cell>
          <cell r="AA236">
            <v>-5376.1823999999997</v>
          </cell>
          <cell r="AB236">
            <v>-5376.1823999999997</v>
          </cell>
          <cell r="AC236">
            <v>-5376.1823999999997</v>
          </cell>
          <cell r="AD236">
            <v>-5376.1823999999997</v>
          </cell>
          <cell r="AE236">
            <v>-5376.1823999999997</v>
          </cell>
          <cell r="AF236">
            <v>-5376.1823999999997</v>
          </cell>
          <cell r="AG236">
            <v>-5376.1823999999997</v>
          </cell>
          <cell r="AH236">
            <v>-5376.1823999999997</v>
          </cell>
          <cell r="AI236">
            <v>-5376.1823999999997</v>
          </cell>
          <cell r="AJ236">
            <v>-5376.1823999999997</v>
          </cell>
          <cell r="AK236">
            <v>-5376.1823999999997</v>
          </cell>
          <cell r="AL236">
            <v>-5376.1823999999997</v>
          </cell>
          <cell r="AM236">
            <v>-5376.1823999999997</v>
          </cell>
          <cell r="AN236">
            <v>-5376.1823999999997</v>
          </cell>
          <cell r="AO236">
            <v>-5376.1823999999997</v>
          </cell>
          <cell r="AP236">
            <v>-5376.1823999999997</v>
          </cell>
          <cell r="AQ236">
            <v>-5376.1823999999997</v>
          </cell>
          <cell r="AR236">
            <v>-5376.1823999999997</v>
          </cell>
          <cell r="AS236">
            <v>-5376.1823999999997</v>
          </cell>
          <cell r="AT236">
            <v>-5376.1823999999997</v>
          </cell>
          <cell r="AU236">
            <v>-5376.1823999999997</v>
          </cell>
          <cell r="AW236">
            <v>-20499.189599999998</v>
          </cell>
          <cell r="AX236">
            <v>-21504.729599999999</v>
          </cell>
          <cell r="AY236">
            <v>-21504.729599999999</v>
          </cell>
          <cell r="AZ236">
            <v>-21504.729599999999</v>
          </cell>
          <cell r="BA236">
            <v>-21504.729599999999</v>
          </cell>
          <cell r="BB236">
            <v>-21504.729599999999</v>
          </cell>
          <cell r="BC236">
            <v>-21504.729599999999</v>
          </cell>
          <cell r="BD236">
            <v>-21504.729599999999</v>
          </cell>
          <cell r="BE236">
            <v>-21504.729599999999</v>
          </cell>
          <cell r="BF236">
            <v>-21504.729599999999</v>
          </cell>
        </row>
        <row r="239">
          <cell r="D239">
            <v>-323600.86399999971</v>
          </cell>
          <cell r="E239" t="str">
            <v>Cash Flows after Debt</v>
          </cell>
          <cell r="G239">
            <v>-109559.10800000001</v>
          </cell>
          <cell r="H239">
            <v>-6607.9667200000004</v>
          </cell>
          <cell r="I239">
            <v>-3340.7223999999997</v>
          </cell>
          <cell r="J239">
            <v>-5174.31808</v>
          </cell>
          <cell r="K239">
            <v>-5376.1823999999997</v>
          </cell>
          <cell r="L239">
            <v>-5376.1823999999997</v>
          </cell>
          <cell r="M239">
            <v>-5376.1823999999997</v>
          </cell>
          <cell r="N239">
            <v>-5376.1823999999997</v>
          </cell>
          <cell r="O239">
            <v>-5376.1823999999997</v>
          </cell>
          <cell r="P239">
            <v>-5376.1823999999997</v>
          </cell>
          <cell r="Q239">
            <v>-5376.1823999999997</v>
          </cell>
          <cell r="R239">
            <v>-5376.1823999999997</v>
          </cell>
          <cell r="S239">
            <v>-5376.1823999999997</v>
          </cell>
          <cell r="T239">
            <v>-5376.1823999999997</v>
          </cell>
          <cell r="U239">
            <v>-5376.1823999999997</v>
          </cell>
          <cell r="V239">
            <v>-5376.1823999999997</v>
          </cell>
          <cell r="W239">
            <v>-5376.1823999999997</v>
          </cell>
          <cell r="X239">
            <v>-5376.1823999999997</v>
          </cell>
          <cell r="Y239">
            <v>-5376.1823999999997</v>
          </cell>
          <cell r="Z239">
            <v>-5376.1823999999997</v>
          </cell>
          <cell r="AA239">
            <v>-5376.1823999999997</v>
          </cell>
          <cell r="AB239">
            <v>-5376.1823999999997</v>
          </cell>
          <cell r="AC239">
            <v>-5376.1823999999997</v>
          </cell>
          <cell r="AD239">
            <v>-5376.1823999999997</v>
          </cell>
          <cell r="AE239">
            <v>-5376.1823999999997</v>
          </cell>
          <cell r="AF239">
            <v>-5376.1823999999997</v>
          </cell>
          <cell r="AG239">
            <v>-5376.1823999999997</v>
          </cell>
          <cell r="AH239">
            <v>-5376.1823999999997</v>
          </cell>
          <cell r="AI239">
            <v>-5376.1823999999997</v>
          </cell>
          <cell r="AJ239">
            <v>-5376.1823999999997</v>
          </cell>
          <cell r="AK239">
            <v>-5376.1823999999997</v>
          </cell>
          <cell r="AL239">
            <v>-5376.1823999999997</v>
          </cell>
          <cell r="AM239">
            <v>-5376.1823999999997</v>
          </cell>
          <cell r="AN239">
            <v>-5376.1823999999997</v>
          </cell>
          <cell r="AO239">
            <v>-5376.1823999999997</v>
          </cell>
          <cell r="AP239">
            <v>-5376.1823999999997</v>
          </cell>
          <cell r="AQ239">
            <v>-5376.1823999999997</v>
          </cell>
          <cell r="AR239">
            <v>-5376.1823999999997</v>
          </cell>
          <cell r="AS239">
            <v>-5376.1823999999997</v>
          </cell>
          <cell r="AT239">
            <v>-5376.1823999999997</v>
          </cell>
          <cell r="AU239">
            <v>-5376.1823999999997</v>
          </cell>
          <cell r="AW239">
            <v>-20499.189599999998</v>
          </cell>
          <cell r="AX239">
            <v>-21504.729599999999</v>
          </cell>
          <cell r="AY239">
            <v>-21504.729599999999</v>
          </cell>
          <cell r="AZ239">
            <v>-21504.729599999999</v>
          </cell>
          <cell r="BA239">
            <v>-21504.729599999999</v>
          </cell>
          <cell r="BB239">
            <v>-21504.729599999999</v>
          </cell>
          <cell r="BC239">
            <v>-21504.729599999999</v>
          </cell>
          <cell r="BD239">
            <v>-21504.729599999999</v>
          </cell>
          <cell r="BE239">
            <v>-21504.729599999999</v>
          </cell>
          <cell r="BF239">
            <v>-21504.729599999999</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2.5000000000000001E-2</v>
          </cell>
          <cell r="AW243">
            <v>0</v>
          </cell>
          <cell r="AX243">
            <v>0</v>
          </cell>
          <cell r="AY243">
            <v>0</v>
          </cell>
          <cell r="AZ243">
            <v>2.5000000000000001E-2</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-323600.86399999971</v>
          </cell>
          <cell r="E252" t="str">
            <v>Cash Flows after Bank CR</v>
          </cell>
          <cell r="G252">
            <v>-109559.10800000001</v>
          </cell>
          <cell r="H252">
            <v>-6607.9667200000004</v>
          </cell>
          <cell r="I252">
            <v>-3340.7223999999997</v>
          </cell>
          <cell r="J252">
            <v>-5174.31808</v>
          </cell>
          <cell r="K252">
            <v>-5376.1823999999997</v>
          </cell>
          <cell r="L252">
            <v>-5376.1823999999997</v>
          </cell>
          <cell r="M252">
            <v>-5376.1823999999997</v>
          </cell>
          <cell r="N252">
            <v>-5376.1823999999997</v>
          </cell>
          <cell r="O252">
            <v>-5376.1823999999997</v>
          </cell>
          <cell r="P252">
            <v>-5376.1823999999997</v>
          </cell>
          <cell r="Q252">
            <v>-5376.1823999999997</v>
          </cell>
          <cell r="R252">
            <v>-5376.1823999999997</v>
          </cell>
          <cell r="S252">
            <v>-5376.1823999999997</v>
          </cell>
          <cell r="T252">
            <v>-5376.1823999999997</v>
          </cell>
          <cell r="U252">
            <v>-5376.1823999999997</v>
          </cell>
          <cell r="V252">
            <v>-5376.1823999999997</v>
          </cell>
          <cell r="W252">
            <v>-5376.1823999999997</v>
          </cell>
          <cell r="X252">
            <v>-5376.1823999999997</v>
          </cell>
          <cell r="Y252">
            <v>-5376.1823999999997</v>
          </cell>
          <cell r="Z252">
            <v>-5376.1823999999997</v>
          </cell>
          <cell r="AA252">
            <v>-5376.1823999999997</v>
          </cell>
          <cell r="AB252">
            <v>-5376.1823999999997</v>
          </cell>
          <cell r="AC252">
            <v>-5376.1823999999997</v>
          </cell>
          <cell r="AD252">
            <v>-5376.1823999999997</v>
          </cell>
          <cell r="AE252">
            <v>-5376.1823999999997</v>
          </cell>
          <cell r="AF252">
            <v>-5376.1823999999997</v>
          </cell>
          <cell r="AG252">
            <v>-5376.1823999999997</v>
          </cell>
          <cell r="AH252">
            <v>-5376.1823999999997</v>
          </cell>
          <cell r="AI252">
            <v>-5376.1823999999997</v>
          </cell>
          <cell r="AJ252">
            <v>-5376.1823999999997</v>
          </cell>
          <cell r="AK252">
            <v>-5376.1823999999997</v>
          </cell>
          <cell r="AL252">
            <v>-5376.1823999999997</v>
          </cell>
          <cell r="AM252">
            <v>-5376.1823999999997</v>
          </cell>
          <cell r="AN252">
            <v>-5376.1823999999997</v>
          </cell>
          <cell r="AO252">
            <v>-5376.1823999999997</v>
          </cell>
          <cell r="AP252">
            <v>-5376.1823999999997</v>
          </cell>
          <cell r="AQ252">
            <v>-5376.1823999999997</v>
          </cell>
          <cell r="AR252">
            <v>-5376.1823999999997</v>
          </cell>
          <cell r="AS252">
            <v>-5376.1823999999997</v>
          </cell>
          <cell r="AT252">
            <v>-5376.1823999999997</v>
          </cell>
          <cell r="AU252">
            <v>-5376.1823999999997</v>
          </cell>
          <cell r="AW252">
            <v>-20499.189599999998</v>
          </cell>
          <cell r="AX252">
            <v>-21504.729599999999</v>
          </cell>
          <cell r="AY252">
            <v>-21504.729599999999</v>
          </cell>
          <cell r="AZ252">
            <v>-21504.729599999999</v>
          </cell>
          <cell r="BA252">
            <v>-21504.729599999999</v>
          </cell>
          <cell r="BB252">
            <v>-21504.729599999999</v>
          </cell>
          <cell r="BC252">
            <v>-21504.729599999999</v>
          </cell>
          <cell r="BD252">
            <v>-21504.729599999999</v>
          </cell>
          <cell r="BE252">
            <v>-21504.729599999999</v>
          </cell>
          <cell r="BF252">
            <v>-21504.729599999999</v>
          </cell>
        </row>
        <row r="254">
          <cell r="D254" t="str">
            <v>IRR</v>
          </cell>
          <cell r="E254" t="e">
            <v>#DIV/0!</v>
          </cell>
        </row>
        <row r="258">
          <cell r="E258" t="str">
            <v>Covenants</v>
          </cell>
        </row>
        <row r="259">
          <cell r="E259" t="str">
            <v>ICR (including Cash Reserve)</v>
          </cell>
          <cell r="G259">
            <v>1.1000000000000001</v>
          </cell>
          <cell r="H259">
            <v>-0.22911877394636021</v>
          </cell>
          <cell r="I259">
            <v>0.37860694607385348</v>
          </cell>
          <cell r="J259">
            <v>3.7547892720306522E-2</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-0.22911877394636021</v>
          </cell>
          <cell r="AX259">
            <v>0</v>
          </cell>
          <cell r="AY259">
            <v>0</v>
          </cell>
          <cell r="AZ259">
            <v>0</v>
          </cell>
          <cell r="BA259">
            <v>0</v>
          </cell>
          <cell r="BB259">
            <v>0</v>
          </cell>
          <cell r="BC259">
            <v>0</v>
          </cell>
          <cell r="BD259">
            <v>0</v>
          </cell>
          <cell r="BE259">
            <v>0</v>
          </cell>
          <cell r="BF259">
            <v>0</v>
          </cell>
        </row>
        <row r="260">
          <cell r="E260" t="str">
            <v>DSCR</v>
          </cell>
          <cell r="G260">
            <v>1</v>
          </cell>
          <cell r="H260">
            <v>-0.22911877394636021</v>
          </cell>
          <cell r="I260">
            <v>0.37860694607385348</v>
          </cell>
          <cell r="J260">
            <v>3.7547892720306522E-2</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-0.22911877394636021</v>
          </cell>
          <cell r="AX260">
            <v>0</v>
          </cell>
          <cell r="AY260">
            <v>0</v>
          </cell>
          <cell r="AZ260">
            <v>0</v>
          </cell>
          <cell r="BA260">
            <v>0</v>
          </cell>
          <cell r="BB260">
            <v>0</v>
          </cell>
          <cell r="BC260">
            <v>0</v>
          </cell>
          <cell r="BD260">
            <v>0</v>
          </cell>
          <cell r="BE260">
            <v>0</v>
          </cell>
          <cell r="BF260">
            <v>0</v>
          </cell>
        </row>
        <row r="261">
          <cell r="E261" t="str">
            <v>Remaining AIC</v>
          </cell>
          <cell r="G261">
            <v>514960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0</v>
          </cell>
          <cell r="AX261">
            <v>0</v>
          </cell>
          <cell r="AY261">
            <v>0</v>
          </cell>
          <cell r="AZ261">
            <v>0</v>
          </cell>
          <cell r="BA261">
            <v>0</v>
          </cell>
          <cell r="BB261">
            <v>0</v>
          </cell>
          <cell r="BC261">
            <v>0</v>
          </cell>
          <cell r="BD261">
            <v>0</v>
          </cell>
          <cell r="BE261">
            <v>0</v>
          </cell>
          <cell r="BF261">
            <v>0</v>
          </cell>
        </row>
        <row r="262">
          <cell r="E262" t="str">
            <v>LTC</v>
          </cell>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W262">
            <v>0</v>
          </cell>
          <cell r="AX262">
            <v>0</v>
          </cell>
          <cell r="AY262">
            <v>0</v>
          </cell>
          <cell r="AZ262">
            <v>0</v>
          </cell>
          <cell r="BA262">
            <v>0</v>
          </cell>
          <cell r="BB262">
            <v>0</v>
          </cell>
          <cell r="BC262">
            <v>0</v>
          </cell>
          <cell r="BD262">
            <v>0</v>
          </cell>
          <cell r="BE262">
            <v>0</v>
          </cell>
          <cell r="BF262">
            <v>0</v>
          </cell>
        </row>
        <row r="282">
          <cell r="E282" t="str">
            <v>Tax</v>
          </cell>
        </row>
        <row r="294">
          <cell r="E294" t="str">
            <v>New Capex</v>
          </cell>
        </row>
        <row r="295">
          <cell r="E295" t="str">
            <v>Building Depreciation</v>
          </cell>
        </row>
        <row r="296">
          <cell r="E296" t="str">
            <v>Capex Depreciation</v>
          </cell>
        </row>
        <row r="297">
          <cell r="E297" t="str">
            <v>Land Sold</v>
          </cell>
        </row>
        <row r="298">
          <cell r="E298" t="str">
            <v>Building Sold</v>
          </cell>
        </row>
        <row r="299">
          <cell r="E299" t="str">
            <v>Capex Sold</v>
          </cell>
        </row>
        <row r="301">
          <cell r="E301" t="str">
            <v>Land NAV EOP</v>
          </cell>
        </row>
        <row r="302">
          <cell r="E302" t="str">
            <v>Building NAV EOP</v>
          </cell>
        </row>
        <row r="303">
          <cell r="E303" t="str">
            <v>Capex NAV EOP</v>
          </cell>
        </row>
        <row r="351">
          <cell r="E351" t="str">
            <v>Fund Management Fees</v>
          </cell>
        </row>
        <row r="372">
          <cell r="E372" t="str">
            <v>Cash Flows after Investor CR</v>
          </cell>
        </row>
        <row r="391">
          <cell r="E391" t="e">
            <v>#DIV/0!</v>
          </cell>
        </row>
      </sheetData>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UNTS SFAF"/>
      <sheetName val="EMPRUNTS SILOGI"/>
      <sheetName val="EMPRUNTS LA LAUZE"/>
      <sheetName val="REPARTITION"/>
      <sheetName val="CHARGES ANNUELLES"/>
      <sheetName val="CALCUL.XLS"/>
      <sheetName val="DATE"/>
      <sheetName val="Feuil1"/>
      <sheetName val="Feuil2"/>
      <sheetName val="Feuil3"/>
    </sheetNames>
    <sheetDataSet>
      <sheetData sheetId="0" refreshError="1"/>
      <sheetData sheetId="1" refreshError="1"/>
      <sheetData sheetId="2" refreshError="1"/>
      <sheetData sheetId="3" refreshError="1"/>
      <sheetData sheetId="4" refreshError="1"/>
      <sheetData sheetId="5"/>
      <sheetData sheetId="6" refreshError="1">
        <row r="3">
          <cell r="B3">
            <v>2004</v>
          </cell>
        </row>
        <row r="9">
          <cell r="B9">
            <v>38352</v>
          </cell>
        </row>
      </sheetData>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Hyp_Platform"/>
      <sheetName val="Hyp_Time"/>
      <sheetName val="Platform"/>
      <sheetName val="Hyp_Projects"/>
      <sheetName val="Project Flows"/>
      <sheetName val="Reporting"/>
      <sheetName val="Liste Projets"/>
      <sheetName val="Compare"/>
      <sheetName val="Pipeline"/>
      <sheetName val="Projets ombrières AgriPV"/>
      <sheetName val="Projets abandonnés"/>
      <sheetName val="Projets trackers agriPV"/>
      <sheetName val="Révision surface"/>
      <sheetName val="Feuil1"/>
      <sheetName val="UPSLIDE_UndoFormatting"/>
      <sheetName val="UPSLIDE_Undo"/>
    </sheetNames>
    <sheetDataSet>
      <sheetData sheetId="0" refreshError="1">
        <row r="6">
          <cell r="E6">
            <v>1</v>
          </cell>
        </row>
      </sheetData>
      <sheetData sheetId="1" refreshError="1">
        <row r="7">
          <cell r="D7">
            <v>2</v>
          </cell>
        </row>
        <row r="13">
          <cell r="E13">
            <v>35</v>
          </cell>
        </row>
        <row r="15">
          <cell r="E15">
            <v>0.06</v>
          </cell>
        </row>
        <row r="17">
          <cell r="E17">
            <v>0</v>
          </cell>
        </row>
        <row r="24">
          <cell r="E24">
            <v>44398</v>
          </cell>
        </row>
        <row r="38">
          <cell r="E38">
            <v>1</v>
          </cell>
        </row>
        <row r="42">
          <cell r="E42">
            <v>15</v>
          </cell>
        </row>
        <row r="43">
          <cell r="E43">
            <v>1</v>
          </cell>
        </row>
        <row r="44">
          <cell r="E44">
            <v>1</v>
          </cell>
        </row>
        <row r="45">
          <cell r="E45">
            <v>1.4999999999999999E-2</v>
          </cell>
        </row>
        <row r="46">
          <cell r="E46">
            <v>0.75</v>
          </cell>
        </row>
        <row r="51">
          <cell r="E51">
            <v>2</v>
          </cell>
        </row>
        <row r="52">
          <cell r="E52">
            <v>2</v>
          </cell>
        </row>
        <row r="70">
          <cell r="E70">
            <v>3</v>
          </cell>
        </row>
        <row r="89">
          <cell r="E89">
            <v>0</v>
          </cell>
        </row>
        <row r="90">
          <cell r="E90">
            <v>0</v>
          </cell>
        </row>
        <row r="91">
          <cell r="E91">
            <v>0</v>
          </cell>
        </row>
        <row r="92">
          <cell r="E92">
            <v>0</v>
          </cell>
        </row>
        <row r="93">
          <cell r="E93">
            <v>76784.304677009539</v>
          </cell>
        </row>
        <row r="94">
          <cell r="E94">
            <v>164607.08231900007</v>
          </cell>
        </row>
        <row r="95">
          <cell r="E95">
            <v>135171.01806445821</v>
          </cell>
        </row>
        <row r="96">
          <cell r="E96">
            <v>0</v>
          </cell>
        </row>
        <row r="97">
          <cell r="E97">
            <v>46203</v>
          </cell>
        </row>
        <row r="98">
          <cell r="E98">
            <v>13</v>
          </cell>
        </row>
        <row r="100">
          <cell r="E100">
            <v>2</v>
          </cell>
        </row>
        <row r="101">
          <cell r="E101">
            <v>3.5000000000000003E-2</v>
          </cell>
        </row>
        <row r="102">
          <cell r="E102">
            <v>0.01</v>
          </cell>
        </row>
        <row r="109">
          <cell r="E109">
            <v>1</v>
          </cell>
        </row>
        <row r="110">
          <cell r="E110">
            <v>1</v>
          </cell>
        </row>
        <row r="112">
          <cell r="E112">
            <v>5.0000000000000001E-3</v>
          </cell>
        </row>
        <row r="129">
          <cell r="E129">
            <v>0.2</v>
          </cell>
        </row>
        <row r="130">
          <cell r="E130">
            <v>2</v>
          </cell>
        </row>
        <row r="137">
          <cell r="E137">
            <v>1</v>
          </cell>
        </row>
        <row r="138">
          <cell r="E138">
            <v>1</v>
          </cell>
        </row>
        <row r="140">
          <cell r="E14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ésultats"/>
      <sheetName val="Graphes"/>
      <sheetName val="Sommaire"/>
      <sheetName val="Scenarios"/>
      <sheetName val="Hyp_gén"/>
      <sheetName val="Hyp_Fin"/>
      <sheetName val="Hyp_Coûts"/>
      <sheetName val="Temps"/>
      <sheetName val="Revenus"/>
      <sheetName val="Capex - Opex"/>
      <sheetName val="Fin"/>
      <sheetName val="Acc"/>
      <sheetName val="Taxes"/>
      <sheetName val="FS"/>
      <sheetName val="FS-A"/>
      <sheetName val="Résiliation"/>
      <sheetName val="Checks"/>
      <sheetName val="Synt_Hyp"/>
      <sheetName val="Hypothèses"/>
      <sheetName val="Ratios clé"/>
      <sheetName val="Redevance"/>
      <sheetName val="Phasage - GER &amp; entretien-maint"/>
      <sheetName val="Phasage - Recettes annexes"/>
      <sheetName val="A-conception"/>
      <sheetName val="B-construction"/>
      <sheetName val="C-Autres"/>
      <sheetName val="Total INV"/>
      <sheetName val="Traduction"/>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ow r="48">
          <cell r="D48">
            <v>0.11997023224830625</v>
          </cell>
        </row>
      </sheetData>
      <sheetData sheetId="2" refreshError="1"/>
      <sheetData sheetId="3" refreshError="1"/>
      <sheetData sheetId="4">
        <row r="11">
          <cell r="E11">
            <v>2</v>
          </cell>
        </row>
      </sheetData>
      <sheetData sheetId="5">
        <row r="62">
          <cell r="E62">
            <v>0</v>
          </cell>
        </row>
      </sheetData>
      <sheetData sheetId="6">
        <row r="80">
          <cell r="F80">
            <v>1</v>
          </cell>
        </row>
      </sheetData>
      <sheetData sheetId="7" refreshError="1"/>
      <sheetData sheetId="8">
        <row r="14">
          <cell r="F14">
            <v>3</v>
          </cell>
        </row>
      </sheetData>
      <sheetData sheetId="9">
        <row r="207">
          <cell r="F207">
            <v>20316.494755820258</v>
          </cell>
        </row>
      </sheetData>
      <sheetData sheetId="10">
        <row r="179">
          <cell r="F179">
            <v>2.7512214728631079E-11</v>
          </cell>
        </row>
      </sheetData>
      <sheetData sheetId="11">
        <row r="115">
          <cell r="F115">
            <v>7.9942996666915178E-8</v>
          </cell>
        </row>
      </sheetData>
      <sheetData sheetId="12">
        <row r="232">
          <cell r="F232">
            <v>3.1782797744313029E-3</v>
          </cell>
        </row>
      </sheetData>
      <sheetData sheetId="13" refreshError="1"/>
      <sheetData sheetId="14"/>
      <sheetData sheetId="15" refreshError="1"/>
      <sheetData sheetId="16" refreshError="1"/>
      <sheetData sheetId="17">
        <row r="13">
          <cell r="F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 REEL 2006"/>
      <sheetName val="ECART BUDGET 2007"/>
      <sheetName val="SUIVI TRESORERIE STE"/>
      <sheetName val="SUIVI RESULTAT STE &amp; ACTIF"/>
      <sheetName val="Code"/>
      <sheetName val="Liste sociétés"/>
      <sheetName val="Lexique"/>
      <sheetName val="Data trésorerie"/>
      <sheetName val="Data résultat"/>
      <sheetName val="Sage trésorerie"/>
      <sheetName val="Sage résultat"/>
      <sheetName val="Cptes et rubriques"/>
      <sheetName val="MACROS"/>
    </sheetNames>
    <sheetDataSet>
      <sheetData sheetId="0"/>
      <sheetData sheetId="1"/>
      <sheetData sheetId="2"/>
      <sheetData sheetId="3"/>
      <sheetData sheetId="4" refreshError="1"/>
      <sheetData sheetId="5" refreshError="1">
        <row r="1">
          <cell r="A1">
            <v>1</v>
          </cell>
          <cell r="B1" t="str">
            <v>SCI AEP STE 5113</v>
          </cell>
          <cell r="C1" t="str">
            <v>SCI AEP STE 5113</v>
          </cell>
        </row>
        <row r="2">
          <cell r="A2">
            <v>2</v>
          </cell>
          <cell r="B2" t="str">
            <v>SCI AEP 0000</v>
          </cell>
          <cell r="C2" t="str">
            <v>SCI AEP 0000</v>
          </cell>
        </row>
        <row r="3">
          <cell r="A3">
            <v>3</v>
          </cell>
          <cell r="B3" t="str">
            <v>SCI AEP ACTIF 2160</v>
          </cell>
          <cell r="C3" t="str">
            <v>SCI AEP ACTIF 2160</v>
          </cell>
        </row>
        <row r="4">
          <cell r="A4">
            <v>4</v>
          </cell>
          <cell r="B4" t="str">
            <v>SCI AEP ACTIF 2161</v>
          </cell>
          <cell r="C4" t="str">
            <v>SCI AEP ACTIF 2161</v>
          </cell>
        </row>
        <row r="5">
          <cell r="A5">
            <v>5</v>
          </cell>
          <cell r="B5" t="str">
            <v>SCI AEP ACTIF 2162</v>
          </cell>
          <cell r="C5" t="str">
            <v>SCI AEP ACTIF 2162</v>
          </cell>
        </row>
        <row r="6">
          <cell r="A6">
            <v>6</v>
          </cell>
          <cell r="B6" t="str">
            <v>SCI AEP ACTIF 2164</v>
          </cell>
          <cell r="C6" t="str">
            <v>SCI AEP ACTIF 2164</v>
          </cell>
        </row>
        <row r="7">
          <cell r="A7">
            <v>7</v>
          </cell>
          <cell r="B7" t="str">
            <v>SCI AEP ACTIF 2165</v>
          </cell>
          <cell r="C7" t="str">
            <v>SCI AEP ACTIF 2165</v>
          </cell>
        </row>
        <row r="8">
          <cell r="A8">
            <v>8</v>
          </cell>
          <cell r="B8" t="str">
            <v>SCI AEP ACTIF 2166</v>
          </cell>
          <cell r="C8" t="str">
            <v>SCI AEP ACTIF 2166</v>
          </cell>
        </row>
        <row r="9">
          <cell r="A9">
            <v>9</v>
          </cell>
          <cell r="B9" t="str">
            <v>SCI AEP ACTIF 2167</v>
          </cell>
          <cell r="C9" t="str">
            <v>SCI AEP ACTIF 2167</v>
          </cell>
        </row>
        <row r="10">
          <cell r="A10">
            <v>10</v>
          </cell>
          <cell r="B10" t="str">
            <v>SCI AEP ACTIF 2168</v>
          </cell>
          <cell r="C10" t="str">
            <v>SCI AEP ACTIF 2168</v>
          </cell>
        </row>
        <row r="11">
          <cell r="A11">
            <v>11</v>
          </cell>
          <cell r="B11" t="str">
            <v>SCI AEP ACTIF 2170</v>
          </cell>
          <cell r="C11" t="str">
            <v>SCI AEP ACTIF 2170</v>
          </cell>
        </row>
        <row r="12">
          <cell r="A12">
            <v>12</v>
          </cell>
          <cell r="B12" t="str">
            <v>SCI AEP ACTIF 2171</v>
          </cell>
          <cell r="C12" t="str">
            <v>SCI AEP ACTIF 2171</v>
          </cell>
        </row>
        <row r="13">
          <cell r="A13">
            <v>13</v>
          </cell>
          <cell r="B13" t="str">
            <v>SCI AEP ACTIF 2172</v>
          </cell>
          <cell r="C13" t="str">
            <v>SCI AEP ACTIF 2172</v>
          </cell>
        </row>
        <row r="14">
          <cell r="A14">
            <v>14</v>
          </cell>
          <cell r="B14" t="str">
            <v>SCI AEP ACTIF 2173</v>
          </cell>
          <cell r="C14" t="str">
            <v>SCI AEP ACTIF 2173</v>
          </cell>
        </row>
        <row r="15">
          <cell r="A15">
            <v>15</v>
          </cell>
          <cell r="B15" t="str">
            <v>SCI AEP ACTIF 2174</v>
          </cell>
          <cell r="C15" t="str">
            <v>SCI AEP ACTIF 2174</v>
          </cell>
        </row>
        <row r="16">
          <cell r="A16">
            <v>16</v>
          </cell>
          <cell r="B16" t="str">
            <v>SCI AEP ACTIF 2175</v>
          </cell>
          <cell r="C16" t="str">
            <v>SCI AEP ACTIF 2175</v>
          </cell>
        </row>
        <row r="17">
          <cell r="A17">
            <v>17</v>
          </cell>
          <cell r="B17" t="str">
            <v>SCI AEP ACTIF 2177</v>
          </cell>
          <cell r="C17" t="str">
            <v>SCI AEP ACTIF 2177</v>
          </cell>
        </row>
        <row r="18">
          <cell r="A18">
            <v>18</v>
          </cell>
          <cell r="B18" t="str">
            <v>SCI AEP ACTIF 2178</v>
          </cell>
          <cell r="C18" t="str">
            <v>SCI AEP ACTIF 2178</v>
          </cell>
        </row>
        <row r="19">
          <cell r="A19">
            <v>19</v>
          </cell>
          <cell r="B19" t="str">
            <v>SCI AEP ACTIF 2737</v>
          </cell>
          <cell r="C19" t="str">
            <v>SCI AEP ACTIF 2737</v>
          </cell>
        </row>
        <row r="20">
          <cell r="A20">
            <v>20</v>
          </cell>
          <cell r="B20" t="str">
            <v>SCI AEP ACTIF 2738</v>
          </cell>
          <cell r="C20" t="str">
            <v>SCI AEP ACTIF 2738</v>
          </cell>
        </row>
        <row r="21">
          <cell r="A21">
            <v>21</v>
          </cell>
          <cell r="B21" t="str">
            <v>SCI AEP ACTIF 2739</v>
          </cell>
          <cell r="C21" t="str">
            <v>SCI AEP ACTIF 2739</v>
          </cell>
        </row>
        <row r="22">
          <cell r="A22">
            <v>22</v>
          </cell>
          <cell r="B22" t="str">
            <v>SCI AEP 7 STE 5119</v>
          </cell>
          <cell r="C22" t="str">
            <v>SCI AEP 7 STE 5119</v>
          </cell>
        </row>
        <row r="23">
          <cell r="A23">
            <v>23</v>
          </cell>
          <cell r="B23" t="str">
            <v>SCI RUE DE BOURGOGNE STE 5123</v>
          </cell>
          <cell r="C23" t="str">
            <v>SCI RUE DE BOURGOGNE STE 5123</v>
          </cell>
        </row>
        <row r="24">
          <cell r="A24">
            <v>24</v>
          </cell>
          <cell r="B24" t="str">
            <v>SCI CAMPDOLENT STE 5126</v>
          </cell>
          <cell r="C24" t="str">
            <v>SCI CAMPDOLENT STE 5126</v>
          </cell>
        </row>
        <row r="25">
          <cell r="A25">
            <v>25</v>
          </cell>
          <cell r="B25" t="str">
            <v>SAS CENTER VILLEPINTE STE 5414</v>
          </cell>
          <cell r="C25" t="str">
            <v>SAS CENTER VILLEPINTE STE 5414</v>
          </cell>
        </row>
        <row r="26">
          <cell r="A26">
            <v>26</v>
          </cell>
          <cell r="B26" t="str">
            <v>SAS COLVEL STE 5460</v>
          </cell>
          <cell r="C26" t="str">
            <v>SAS COLVEL STE 5460</v>
          </cell>
        </row>
        <row r="27">
          <cell r="A27">
            <v>27</v>
          </cell>
          <cell r="B27" t="str">
            <v>SAS DEFENSE CB3 STE 5472</v>
          </cell>
          <cell r="C27" t="str">
            <v>SAS DEFENSE CB3 STE 5472</v>
          </cell>
        </row>
        <row r="28">
          <cell r="A28">
            <v>28</v>
          </cell>
          <cell r="B28" t="str">
            <v>SAS ETENDARD STE 5129</v>
          </cell>
          <cell r="C28" t="str">
            <v>SAS ETENDARD STE 5129</v>
          </cell>
        </row>
        <row r="29">
          <cell r="A29">
            <v>29</v>
          </cell>
          <cell r="B29" t="str">
            <v>SCI GALERIES DRANCEENNES STE 5137</v>
          </cell>
          <cell r="C29" t="str">
            <v>SCI GALERIES DRANCEENNES STE 5137</v>
          </cell>
        </row>
        <row r="30">
          <cell r="A30">
            <v>30</v>
          </cell>
          <cell r="B30" t="str">
            <v>SCI HEROUVILLE STE 5138</v>
          </cell>
          <cell r="C30" t="str">
            <v>SCI HEROUVILLE STE 5138</v>
          </cell>
        </row>
        <row r="31">
          <cell r="A31">
            <v>31</v>
          </cell>
          <cell r="B31" t="str">
            <v>SAS PYRAMIDE 2 STE 5148</v>
          </cell>
          <cell r="C31" t="str">
            <v>SAS PYRAMIDE 2 STE 5148</v>
          </cell>
        </row>
        <row r="32">
          <cell r="A32">
            <v>32</v>
          </cell>
          <cell r="B32" t="str">
            <v>SCI QUAI DE SEINE STE 5149</v>
          </cell>
          <cell r="C32" t="str">
            <v>SCI QUAI DE SEINE STE 5149</v>
          </cell>
        </row>
        <row r="33">
          <cell r="A33">
            <v>33</v>
          </cell>
          <cell r="B33" t="str">
            <v>SCI RUEIL APOLLO STE 5452</v>
          </cell>
          <cell r="C33" t="str">
            <v>SCI RUEIL APOLLO STE 5452</v>
          </cell>
        </row>
        <row r="34">
          <cell r="A34">
            <v>34</v>
          </cell>
          <cell r="B34" t="str">
            <v>SCI ST DENIS TALANGE STE 5151</v>
          </cell>
          <cell r="C34" t="str">
            <v>SCI ST DENIS TALANGE STE 5151</v>
          </cell>
        </row>
        <row r="35">
          <cell r="A35">
            <v>35</v>
          </cell>
          <cell r="B35" t="str">
            <v>SCI ST DENIS TALANGE 0000</v>
          </cell>
          <cell r="C35" t="str">
            <v>SCI ST DENIS TALANGE 0000</v>
          </cell>
        </row>
        <row r="36">
          <cell r="A36">
            <v>36</v>
          </cell>
          <cell r="B36" t="str">
            <v>SCI ST DENIS TALANGE ACTIF 2677</v>
          </cell>
          <cell r="C36" t="str">
            <v>SCI ST DENIS TALANGE ACTIF 2677</v>
          </cell>
        </row>
        <row r="37">
          <cell r="A37">
            <v>37</v>
          </cell>
          <cell r="B37" t="str">
            <v>SCI ST DENIS TALANGE ACTIF 2678</v>
          </cell>
          <cell r="C37" t="str">
            <v>SCI ST DENIS TALANGE ACTIF 2678</v>
          </cell>
        </row>
        <row r="38">
          <cell r="A38">
            <v>38</v>
          </cell>
          <cell r="B38" t="str">
            <v>SCI ST DENIS TALANGE ACTIF 2825</v>
          </cell>
          <cell r="C38" t="str">
            <v>SCI ST DENIS TALANGE ACTIF 2825</v>
          </cell>
        </row>
        <row r="39">
          <cell r="A39">
            <v>39</v>
          </cell>
          <cell r="B39" t="str">
            <v>SCI VALENCE STE 5153</v>
          </cell>
          <cell r="C39" t="str">
            <v>SCI VALENCE STE 5153</v>
          </cell>
        </row>
        <row r="40">
          <cell r="A40">
            <v>40</v>
          </cell>
          <cell r="B40" t="str">
            <v>SAS VELIZY STE 5462</v>
          </cell>
          <cell r="C40" t="str">
            <v>SAS VELIZY STE 5462</v>
          </cell>
        </row>
        <row r="41">
          <cell r="A41">
            <v>41</v>
          </cell>
          <cell r="B41" t="str">
            <v>SCI VIVIER MERLE STE 5154</v>
          </cell>
          <cell r="C41" t="str">
            <v>SCI VIVIER MERLE STE 5154</v>
          </cell>
        </row>
      </sheetData>
      <sheetData sheetId="6" refreshError="1">
        <row r="3">
          <cell r="A3" t="str">
            <v>RESULTAT EXPLOITATION</v>
          </cell>
        </row>
        <row r="5">
          <cell r="A5" t="str">
            <v>1PR</v>
          </cell>
          <cell r="B5" t="str">
            <v>Loyers</v>
          </cell>
        </row>
        <row r="6">
          <cell r="A6" t="str">
            <v>2PR</v>
          </cell>
          <cell r="B6" t="str">
            <v>Autres produits locatifs</v>
          </cell>
        </row>
        <row r="7">
          <cell r="A7" t="str">
            <v>3PR</v>
          </cell>
          <cell r="B7" t="str">
            <v>Charges locatives refacturées</v>
          </cell>
        </row>
        <row r="8">
          <cell r="A8" t="str">
            <v>4PR</v>
          </cell>
          <cell r="B8" t="str">
            <v>Impôts et taxes refacturés</v>
          </cell>
        </row>
        <row r="9">
          <cell r="A9" t="str">
            <v>5PR</v>
          </cell>
          <cell r="B9" t="str">
            <v>Charges / ex. antérieurs</v>
          </cell>
        </row>
        <row r="10">
          <cell r="A10" t="str">
            <v>6PR</v>
          </cell>
          <cell r="B10" t="str">
            <v>Autres charges</v>
          </cell>
        </row>
        <row r="11">
          <cell r="A11" t="str">
            <v>7PR</v>
          </cell>
          <cell r="B11" t="str">
            <v>Reprises sur provisions</v>
          </cell>
        </row>
        <row r="12">
          <cell r="A12" t="str">
            <v>8PR</v>
          </cell>
          <cell r="B12" t="str">
            <v>Autres produits d'exploitation</v>
          </cell>
        </row>
        <row r="13">
          <cell r="A13" t="str">
            <v>1CH</v>
          </cell>
          <cell r="B13" t="str">
            <v>Charges locatives</v>
          </cell>
        </row>
        <row r="14">
          <cell r="A14" t="str">
            <v>2CH</v>
          </cell>
          <cell r="B14" t="str">
            <v>Assurances</v>
          </cell>
        </row>
        <row r="15">
          <cell r="A15" t="str">
            <v>3CH</v>
          </cell>
          <cell r="B15" t="str">
            <v>Honoraires de gestion Property Management</v>
          </cell>
        </row>
        <row r="16">
          <cell r="A16" t="str">
            <v>4CH</v>
          </cell>
          <cell r="B16" t="str">
            <v>Honoraires de gestion Asset &amp; Portfolio</v>
          </cell>
        </row>
        <row r="17">
          <cell r="A17" t="str">
            <v>5CH</v>
          </cell>
          <cell r="B17" t="str">
            <v>Honoraires de gestion Corporate</v>
          </cell>
        </row>
        <row r="18">
          <cell r="A18" t="str">
            <v>6CH</v>
          </cell>
          <cell r="B18" t="str">
            <v>Honoraires de commercialisation</v>
          </cell>
        </row>
        <row r="19">
          <cell r="A19" t="str">
            <v>7CH</v>
          </cell>
          <cell r="B19" t="str">
            <v>Honoraires de mission technique</v>
          </cell>
        </row>
        <row r="20">
          <cell r="A20" t="str">
            <v>8CH</v>
          </cell>
          <cell r="B20" t="str">
            <v>Autres honoraires de gestion</v>
          </cell>
        </row>
        <row r="21">
          <cell r="A21" t="str">
            <v>9CH</v>
          </cell>
          <cell r="B21" t="str">
            <v>Charges diverses</v>
          </cell>
        </row>
        <row r="22">
          <cell r="A22" t="str">
            <v>10CH</v>
          </cell>
          <cell r="B22" t="str">
            <v>Taxe foncière</v>
          </cell>
        </row>
        <row r="23">
          <cell r="A23" t="str">
            <v>11CH</v>
          </cell>
          <cell r="B23" t="str">
            <v>Taxe bureau</v>
          </cell>
        </row>
        <row r="24">
          <cell r="A24" t="str">
            <v>12CH</v>
          </cell>
          <cell r="B24" t="str">
            <v>Autres impôts et taxes immobiliers</v>
          </cell>
        </row>
        <row r="25">
          <cell r="A25" t="str">
            <v>13CH</v>
          </cell>
          <cell r="B25" t="str">
            <v>Impôts et taxes corporate</v>
          </cell>
        </row>
        <row r="26">
          <cell r="A26" t="str">
            <v>14CH</v>
          </cell>
          <cell r="B26" t="str">
            <v>Dotations aux amortissements</v>
          </cell>
        </row>
        <row r="27">
          <cell r="A27" t="str">
            <v>15CH</v>
          </cell>
          <cell r="B27" t="str">
            <v>Dotations aux provisions</v>
          </cell>
        </row>
        <row r="28">
          <cell r="A28" t="str">
            <v>16CH</v>
          </cell>
          <cell r="B28" t="str">
            <v>Autres charges d'exploitation</v>
          </cell>
        </row>
        <row r="29">
          <cell r="A29" t="str">
            <v>17CH</v>
          </cell>
          <cell r="B29" t="str">
            <v>Travaux</v>
          </cell>
        </row>
        <row r="31">
          <cell r="A31" t="str">
            <v>RESULTAT FINANCIER</v>
          </cell>
        </row>
        <row r="33">
          <cell r="A33" t="str">
            <v>9PR</v>
          </cell>
          <cell r="B33" t="str">
            <v>Produits financiers</v>
          </cell>
        </row>
        <row r="34">
          <cell r="A34" t="str">
            <v>18CH</v>
          </cell>
          <cell r="B34" t="str">
            <v>Charges financières</v>
          </cell>
        </row>
        <row r="36">
          <cell r="A36" t="str">
            <v>RESULTAT EXCEPTIONNEL</v>
          </cell>
        </row>
        <row r="38">
          <cell r="A38" t="str">
            <v>10PR</v>
          </cell>
          <cell r="B38" t="str">
            <v>Produits exceptionnels</v>
          </cell>
        </row>
        <row r="39">
          <cell r="A39" t="str">
            <v>19CH</v>
          </cell>
          <cell r="B39" t="str">
            <v>Charges exceptionnelles</v>
          </cell>
        </row>
        <row r="41">
          <cell r="A41" t="str">
            <v>IMPOT</v>
          </cell>
        </row>
        <row r="43">
          <cell r="A43" t="str">
            <v>IS</v>
          </cell>
          <cell r="B43" t="str">
            <v>Impôts sur les bénéfices</v>
          </cell>
        </row>
        <row r="47">
          <cell r="A47" t="str">
            <v>TRESORERIE</v>
          </cell>
        </row>
        <row r="48">
          <cell r="A48" t="str">
            <v>VARIATION TRESORERIE LIEE A L'EXPLOITATION</v>
          </cell>
        </row>
        <row r="50">
          <cell r="B50" t="str">
            <v>Encaissements</v>
          </cell>
        </row>
        <row r="51">
          <cell r="A51" t="str">
            <v>1TR</v>
          </cell>
          <cell r="B51" t="str">
            <v>Loyers TTC</v>
          </cell>
        </row>
        <row r="52">
          <cell r="A52" t="str">
            <v>2TR</v>
          </cell>
          <cell r="B52" t="str">
            <v>Autres revenus locatifs TTC</v>
          </cell>
        </row>
        <row r="53">
          <cell r="A53" t="str">
            <v>3TR</v>
          </cell>
          <cell r="B53" t="str">
            <v>Charges refacturées TTC</v>
          </cell>
        </row>
        <row r="54">
          <cell r="A54" t="str">
            <v>4TR</v>
          </cell>
          <cell r="B54" t="str">
            <v>Charges refacturées sans TVA</v>
          </cell>
        </row>
        <row r="55">
          <cell r="A55" t="str">
            <v>5TR</v>
          </cell>
          <cell r="B55" t="str">
            <v>Autres produits d'exploitation</v>
          </cell>
        </row>
        <row r="56">
          <cell r="A56" t="str">
            <v>6TR</v>
          </cell>
          <cell r="B56" t="str">
            <v>Produits des participations</v>
          </cell>
        </row>
        <row r="57">
          <cell r="A57" t="str">
            <v>7TR</v>
          </cell>
          <cell r="B57" t="str">
            <v>Produits des créances rattachées / participations</v>
          </cell>
        </row>
        <row r="58">
          <cell r="A58" t="str">
            <v>8TR</v>
          </cell>
          <cell r="B58" t="str">
            <v>Produits financiers / swaps</v>
          </cell>
        </row>
        <row r="59">
          <cell r="A59" t="str">
            <v>9TR</v>
          </cell>
          <cell r="B59" t="str">
            <v>Cessions valeurs mobilières de placement</v>
          </cell>
        </row>
        <row r="60">
          <cell r="A60" t="str">
            <v>10TR</v>
          </cell>
          <cell r="B60" t="str">
            <v>Autres produits financiers</v>
          </cell>
        </row>
        <row r="61">
          <cell r="A61" t="str">
            <v>11TR</v>
          </cell>
          <cell r="B61" t="str">
            <v>Produits exceptionnels</v>
          </cell>
        </row>
        <row r="63">
          <cell r="B63" t="str">
            <v>Décaissements</v>
          </cell>
        </row>
        <row r="64">
          <cell r="A64" t="str">
            <v>12TR</v>
          </cell>
          <cell r="B64" t="str">
            <v>Charges locatives TTC</v>
          </cell>
        </row>
        <row r="65">
          <cell r="A65" t="str">
            <v>13TR</v>
          </cell>
          <cell r="B65" t="str">
            <v>Honoraires de gestion Property Management</v>
          </cell>
        </row>
        <row r="66">
          <cell r="A66" t="str">
            <v>14TR</v>
          </cell>
          <cell r="B66" t="str">
            <v>Honoraires IAE TTC</v>
          </cell>
        </row>
        <row r="67">
          <cell r="A67" t="str">
            <v>15TR</v>
          </cell>
          <cell r="B67" t="str">
            <v>Autres charges TTC</v>
          </cell>
        </row>
        <row r="68">
          <cell r="A68" t="str">
            <v>16TR</v>
          </cell>
          <cell r="B68" t="str">
            <v>Impôts et taxes</v>
          </cell>
        </row>
        <row r="69">
          <cell r="A69" t="str">
            <v>17TR</v>
          </cell>
          <cell r="B69" t="str">
            <v>Intérêts sur c/c</v>
          </cell>
        </row>
        <row r="70">
          <cell r="A70" t="str">
            <v>18TR</v>
          </cell>
          <cell r="B70" t="str">
            <v>Intérêts sur emprunt</v>
          </cell>
        </row>
        <row r="71">
          <cell r="A71" t="str">
            <v>19TR</v>
          </cell>
          <cell r="B71" t="str">
            <v>Intérêts bancaires</v>
          </cell>
        </row>
        <row r="72">
          <cell r="A72" t="str">
            <v>20TR</v>
          </cell>
          <cell r="B72" t="str">
            <v>Achats valeurs mobilières de placement</v>
          </cell>
        </row>
        <row r="73">
          <cell r="A73" t="str">
            <v>21TR</v>
          </cell>
          <cell r="B73" t="str">
            <v>Charges exceptionnelles</v>
          </cell>
        </row>
        <row r="75">
          <cell r="A75" t="str">
            <v>22TR</v>
          </cell>
          <cell r="B75" t="str">
            <v>TVA encaissée</v>
          </cell>
        </row>
        <row r="76">
          <cell r="A76" t="str">
            <v>23TR</v>
          </cell>
          <cell r="B76" t="str">
            <v>TVA décaissée</v>
          </cell>
        </row>
        <row r="79">
          <cell r="A79" t="str">
            <v>VARIATION TRESORERIE LIEE AUX INVESTISSEMENTS</v>
          </cell>
        </row>
        <row r="81">
          <cell r="B81" t="str">
            <v>Encaissements / décaissements</v>
          </cell>
        </row>
        <row r="82">
          <cell r="A82" t="str">
            <v>24TR</v>
          </cell>
          <cell r="B82" t="str">
            <v>Cessions / acquisitions d'immobilisations</v>
          </cell>
        </row>
        <row r="83">
          <cell r="A83" t="str">
            <v>25TR</v>
          </cell>
          <cell r="B83" t="str">
            <v>Cessions / acquisitions de titres de participation</v>
          </cell>
        </row>
        <row r="85">
          <cell r="A85" t="str">
            <v>VARIATION TRESORERIE LIEE AUX OPERATIONS DE FINANCEMENT</v>
          </cell>
        </row>
        <row r="87">
          <cell r="B87" t="str">
            <v>Encaissements / décaissements</v>
          </cell>
        </row>
        <row r="88">
          <cell r="A88" t="str">
            <v>26TR</v>
          </cell>
          <cell r="B88" t="str">
            <v>Augmentation / réduction de capital</v>
          </cell>
        </row>
        <row r="89">
          <cell r="A89" t="str">
            <v>27TR</v>
          </cell>
          <cell r="B89" t="str">
            <v>Dividendes payés / dividendes reçus</v>
          </cell>
        </row>
        <row r="90">
          <cell r="A90" t="str">
            <v>28TR</v>
          </cell>
          <cell r="B90" t="str">
            <v>Variation des avances associés</v>
          </cell>
        </row>
        <row r="91">
          <cell r="A91" t="str">
            <v>29TR</v>
          </cell>
          <cell r="B91" t="str">
            <v>Variation des emprunts bancaires</v>
          </cell>
        </row>
        <row r="92">
          <cell r="A92" t="str">
            <v>30TR</v>
          </cell>
          <cell r="B92" t="str">
            <v>Variation des avances / prêts aux filiales</v>
          </cell>
        </row>
        <row r="94">
          <cell r="A94" t="str">
            <v>VARIATION TRESORERIE LIEE AUX OPERATIONS DE FINANCEMENT</v>
          </cell>
        </row>
        <row r="96">
          <cell r="A96" t="str">
            <v>31TR</v>
          </cell>
          <cell r="B96" t="str">
            <v>Valeurs mobilières de placement</v>
          </cell>
        </row>
        <row r="97">
          <cell r="A97" t="str">
            <v>32TR</v>
          </cell>
          <cell r="B97" t="str">
            <v>Disponibilités</v>
          </cell>
        </row>
        <row r="101">
          <cell r="A101" t="str">
            <v>SOCIETES</v>
          </cell>
        </row>
        <row r="102">
          <cell r="A102">
            <v>1</v>
          </cell>
          <cell r="B102" t="str">
            <v>SCI AEP STE 5113</v>
          </cell>
        </row>
        <row r="103">
          <cell r="A103">
            <v>2</v>
          </cell>
          <cell r="B103" t="str">
            <v>SCI AEP 0000</v>
          </cell>
        </row>
        <row r="104">
          <cell r="A104">
            <v>3</v>
          </cell>
          <cell r="B104" t="str">
            <v>SCI AEP ACTIF 2160</v>
          </cell>
        </row>
        <row r="105">
          <cell r="A105">
            <v>4</v>
          </cell>
          <cell r="B105" t="str">
            <v>SCI AEP ACTIF 2161</v>
          </cell>
        </row>
        <row r="106">
          <cell r="A106">
            <v>5</v>
          </cell>
          <cell r="B106" t="str">
            <v>SCI AEP ACTIF 2162</v>
          </cell>
        </row>
        <row r="107">
          <cell r="A107">
            <v>6</v>
          </cell>
          <cell r="B107" t="str">
            <v>SCI AEP ACTIF 2164</v>
          </cell>
        </row>
        <row r="108">
          <cell r="A108">
            <v>7</v>
          </cell>
          <cell r="B108" t="str">
            <v>SCI AEP ACTIF 2165</v>
          </cell>
        </row>
        <row r="109">
          <cell r="A109">
            <v>8</v>
          </cell>
          <cell r="B109" t="str">
            <v>SCI AEP ACTIF 2166</v>
          </cell>
        </row>
        <row r="110">
          <cell r="A110">
            <v>9</v>
          </cell>
          <cell r="B110" t="str">
            <v>SCI AEP ACTIF 2167</v>
          </cell>
        </row>
        <row r="111">
          <cell r="A111">
            <v>10</v>
          </cell>
          <cell r="B111" t="str">
            <v>SCI AEP ACTIF 2168</v>
          </cell>
        </row>
        <row r="112">
          <cell r="A112">
            <v>11</v>
          </cell>
          <cell r="B112" t="str">
            <v>SCI AEP ACTIF 2170</v>
          </cell>
        </row>
        <row r="113">
          <cell r="A113">
            <v>12</v>
          </cell>
          <cell r="B113" t="str">
            <v>SCI AEP ACTIF 2171</v>
          </cell>
        </row>
        <row r="114">
          <cell r="A114">
            <v>13</v>
          </cell>
          <cell r="B114" t="str">
            <v>SCI AEP ACTIF 2172</v>
          </cell>
        </row>
        <row r="115">
          <cell r="A115">
            <v>14</v>
          </cell>
          <cell r="B115" t="str">
            <v>SCI AEP ACTIF 2173</v>
          </cell>
        </row>
        <row r="116">
          <cell r="A116">
            <v>15</v>
          </cell>
          <cell r="B116" t="str">
            <v>SCI AEP ACTIF 2174</v>
          </cell>
        </row>
        <row r="117">
          <cell r="A117">
            <v>16</v>
          </cell>
          <cell r="B117" t="str">
            <v>SCI AEP ACTIF 2175</v>
          </cell>
        </row>
        <row r="118">
          <cell r="A118">
            <v>17</v>
          </cell>
          <cell r="B118" t="str">
            <v>SCI AEP ACTIF 2177</v>
          </cell>
        </row>
        <row r="119">
          <cell r="A119">
            <v>18</v>
          </cell>
          <cell r="B119" t="str">
            <v>SCI AEP ACTIF 2178</v>
          </cell>
        </row>
        <row r="120">
          <cell r="A120">
            <v>19</v>
          </cell>
          <cell r="B120" t="str">
            <v>SCI AEP ACTIF 2737</v>
          </cell>
        </row>
        <row r="121">
          <cell r="A121">
            <v>20</v>
          </cell>
          <cell r="B121" t="str">
            <v>SCI AEP ACTIF 2738</v>
          </cell>
        </row>
        <row r="122">
          <cell r="A122">
            <v>21</v>
          </cell>
          <cell r="B122" t="str">
            <v>SCI AEP ACTIF 2739</v>
          </cell>
        </row>
        <row r="123">
          <cell r="A123">
            <v>22</v>
          </cell>
          <cell r="B123" t="str">
            <v>SCI AEP 7 STE 5119</v>
          </cell>
        </row>
        <row r="124">
          <cell r="A124">
            <v>23</v>
          </cell>
          <cell r="B124" t="str">
            <v>SCI RUE DE BOURGOGNE STE 5123</v>
          </cell>
        </row>
        <row r="125">
          <cell r="A125">
            <v>24</v>
          </cell>
          <cell r="B125" t="str">
            <v>SCI CAMPDOLENT STE 5126</v>
          </cell>
        </row>
        <row r="126">
          <cell r="A126">
            <v>25</v>
          </cell>
          <cell r="B126" t="str">
            <v>SAS CENTER VILLEPINTE STE 5414</v>
          </cell>
        </row>
        <row r="127">
          <cell r="A127">
            <v>26</v>
          </cell>
          <cell r="B127" t="str">
            <v>SAS COLVEL STE 5460</v>
          </cell>
        </row>
        <row r="128">
          <cell r="A128">
            <v>27</v>
          </cell>
          <cell r="B128" t="str">
            <v>SAS DEFENSE CB3 STE 5472</v>
          </cell>
        </row>
        <row r="129">
          <cell r="A129">
            <v>28</v>
          </cell>
          <cell r="B129" t="str">
            <v>SAS ETENDARD STE 5129</v>
          </cell>
        </row>
        <row r="130">
          <cell r="A130">
            <v>29</v>
          </cell>
          <cell r="B130" t="str">
            <v>SCI GALERIES DRANCEENNES STE 5137</v>
          </cell>
        </row>
        <row r="131">
          <cell r="A131">
            <v>30</v>
          </cell>
          <cell r="B131" t="str">
            <v>SCI HEROUVILLE STE 5138</v>
          </cell>
        </row>
        <row r="132">
          <cell r="A132">
            <v>31</v>
          </cell>
          <cell r="B132" t="str">
            <v>SAS PYRAMIDE 2 STE 5148</v>
          </cell>
        </row>
        <row r="133">
          <cell r="A133">
            <v>32</v>
          </cell>
          <cell r="B133" t="str">
            <v>SCI QUAI DE SEINE STE 5149</v>
          </cell>
        </row>
        <row r="134">
          <cell r="A134">
            <v>33</v>
          </cell>
          <cell r="B134" t="str">
            <v>SCI RUEIL APOLLO STE 5452</v>
          </cell>
        </row>
        <row r="135">
          <cell r="A135">
            <v>34</v>
          </cell>
          <cell r="B135" t="str">
            <v>SCI ST DENIS TALANGE STE 5151</v>
          </cell>
        </row>
        <row r="136">
          <cell r="A136">
            <v>35</v>
          </cell>
          <cell r="B136" t="str">
            <v>SCI ST DENIS TALANGE 0000</v>
          </cell>
        </row>
        <row r="137">
          <cell r="A137">
            <v>36</v>
          </cell>
          <cell r="B137" t="str">
            <v>SCI ST DENIS TALANGE ACTIF 2677</v>
          </cell>
        </row>
        <row r="138">
          <cell r="A138">
            <v>37</v>
          </cell>
          <cell r="B138" t="str">
            <v>SCI ST DENIS TALANGE ACTIF 2678</v>
          </cell>
        </row>
        <row r="139">
          <cell r="A139">
            <v>38</v>
          </cell>
          <cell r="B139" t="str">
            <v>SCI ST DENIS TALANGE ACTIF 2825</v>
          </cell>
        </row>
        <row r="140">
          <cell r="A140">
            <v>39</v>
          </cell>
          <cell r="B140" t="str">
            <v>SCI VALENCE STE 5153</v>
          </cell>
        </row>
        <row r="141">
          <cell r="A141">
            <v>40</v>
          </cell>
          <cell r="B141" t="str">
            <v>SAS VELIZY STE 5462</v>
          </cell>
        </row>
        <row r="142">
          <cell r="A142">
            <v>41</v>
          </cell>
          <cell r="B142" t="str">
            <v>SCI VIVIER MERLE STE 5154</v>
          </cell>
        </row>
      </sheetData>
      <sheetData sheetId="7"/>
      <sheetData sheetId="8" refreshError="1">
        <row r="1">
          <cell r="D1" t="str">
            <v>1PR</v>
          </cell>
          <cell r="E1" t="str">
            <v>2PR</v>
          </cell>
          <cell r="F1" t="str">
            <v>3PR</v>
          </cell>
          <cell r="G1" t="str">
            <v>4PR</v>
          </cell>
          <cell r="H1" t="str">
            <v>5PR</v>
          </cell>
          <cell r="I1" t="str">
            <v>6PR</v>
          </cell>
          <cell r="J1" t="str">
            <v>7PR</v>
          </cell>
          <cell r="K1" t="str">
            <v>8PR</v>
          </cell>
          <cell r="L1" t="str">
            <v>1CH</v>
          </cell>
          <cell r="M1" t="str">
            <v>2CH</v>
          </cell>
          <cell r="N1" t="str">
            <v>3CH</v>
          </cell>
          <cell r="O1" t="str">
            <v>4CH</v>
          </cell>
          <cell r="P1" t="str">
            <v>5CH</v>
          </cell>
          <cell r="Q1" t="str">
            <v>6CH</v>
          </cell>
          <cell r="R1" t="str">
            <v>7CH</v>
          </cell>
          <cell r="S1" t="str">
            <v>8CH</v>
          </cell>
          <cell r="T1" t="str">
            <v>9CH</v>
          </cell>
          <cell r="U1" t="str">
            <v>10CH</v>
          </cell>
          <cell r="V1" t="str">
            <v>11CH</v>
          </cell>
          <cell r="W1" t="str">
            <v>12CH</v>
          </cell>
          <cell r="X1" t="str">
            <v>13CH</v>
          </cell>
          <cell r="Y1" t="str">
            <v>14CH</v>
          </cell>
          <cell r="Z1" t="str">
            <v>15CH</v>
          </cell>
          <cell r="AA1" t="str">
            <v>16CH</v>
          </cell>
          <cell r="AB1" t="str">
            <v>17CH</v>
          </cell>
          <cell r="AD1" t="str">
            <v>9PR</v>
          </cell>
          <cell r="AE1" t="str">
            <v>18CH</v>
          </cell>
          <cell r="AG1" t="str">
            <v>10PR</v>
          </cell>
          <cell r="AH1" t="str">
            <v>19CH</v>
          </cell>
          <cell r="AJ1" t="str">
            <v>IS</v>
          </cell>
        </row>
        <row r="3">
          <cell r="B3" t="str">
            <v>SOCIETES</v>
          </cell>
          <cell r="C3" t="str">
            <v>PERIODE</v>
          </cell>
          <cell r="D3" t="str">
            <v>Loyers</v>
          </cell>
          <cell r="E3" t="str">
            <v>Autres produits locatifs</v>
          </cell>
          <cell r="F3" t="str">
            <v>Charges locatives refacturées</v>
          </cell>
          <cell r="G3" t="str">
            <v>Impôts et taxes refacturés</v>
          </cell>
          <cell r="H3" t="str">
            <v>Charges / ex. antérieurs</v>
          </cell>
          <cell r="I3" t="str">
            <v>Autres charges</v>
          </cell>
          <cell r="J3" t="str">
            <v>Reprises sur provisions</v>
          </cell>
          <cell r="K3" t="str">
            <v>Autres produits d'exploitation</v>
          </cell>
          <cell r="L3" t="str">
            <v>Charges locatives</v>
          </cell>
          <cell r="M3" t="str">
            <v>Assurances</v>
          </cell>
          <cell r="N3" t="str">
            <v>Honoraires de gestion Property Management</v>
          </cell>
          <cell r="O3" t="str">
            <v>Honoraires de gestion Asset &amp; Portfolio</v>
          </cell>
          <cell r="P3" t="str">
            <v>Honoraires de gestion Corporate</v>
          </cell>
          <cell r="Q3" t="str">
            <v>Honoraires de commercialisation</v>
          </cell>
          <cell r="R3" t="str">
            <v>Honoraires de mission technique</v>
          </cell>
          <cell r="S3" t="str">
            <v>Autres honoraires de gestion</v>
          </cell>
          <cell r="T3" t="str">
            <v>Charges diverses</v>
          </cell>
          <cell r="U3" t="str">
            <v>Taxe foncière</v>
          </cell>
          <cell r="V3" t="str">
            <v>Taxe bureau</v>
          </cell>
          <cell r="W3" t="str">
            <v>Autres impôts et taxes immobiliers</v>
          </cell>
          <cell r="X3" t="str">
            <v>Impôts et taxes corporate</v>
          </cell>
          <cell r="Y3" t="str">
            <v>Dotations aux amortissements</v>
          </cell>
          <cell r="Z3" t="str">
            <v>Dotations aux provisions</v>
          </cell>
          <cell r="AA3" t="str">
            <v>Autres charges d'exploitation</v>
          </cell>
          <cell r="AB3" t="str">
            <v>Travaux</v>
          </cell>
          <cell r="AD3" t="str">
            <v>Produits financiers</v>
          </cell>
          <cell r="AE3" t="str">
            <v>Charges financières</v>
          </cell>
          <cell r="AG3" t="str">
            <v>Produits exceptionnels</v>
          </cell>
          <cell r="AH3" t="str">
            <v>Charges exceptionnelles</v>
          </cell>
          <cell r="AJ3" t="str">
            <v>Impôts sur les bénéfices</v>
          </cell>
        </row>
        <row r="4">
          <cell r="A4" t="str">
            <v>SCI AEP STE 511338717</v>
          </cell>
          <cell r="B4" t="str">
            <v>SCI AEP STE 5113</v>
          </cell>
          <cell r="C4">
            <v>38717</v>
          </cell>
          <cell r="D4">
            <v>13341.876279999999</v>
          </cell>
          <cell r="E4">
            <v>1081.4399099999998</v>
          </cell>
          <cell r="F4">
            <v>2849.4519500000001</v>
          </cell>
          <cell r="G4">
            <v>1151.52018</v>
          </cell>
          <cell r="H4">
            <v>1398.1857399999999</v>
          </cell>
          <cell r="I4">
            <v>0</v>
          </cell>
          <cell r="J4">
            <v>887.74376000000007</v>
          </cell>
          <cell r="K4">
            <v>0</v>
          </cell>
          <cell r="L4">
            <v>3262.7853499999997</v>
          </cell>
          <cell r="M4">
            <v>56.986289999999997</v>
          </cell>
          <cell r="N4">
            <v>669.57759999999996</v>
          </cell>
          <cell r="O4">
            <v>691.12612000000001</v>
          </cell>
          <cell r="P4">
            <v>0</v>
          </cell>
          <cell r="Q4">
            <v>0</v>
          </cell>
          <cell r="R4">
            <v>0</v>
          </cell>
          <cell r="S4">
            <v>248.73635999999999</v>
          </cell>
          <cell r="T4">
            <v>82.510220000000004</v>
          </cell>
          <cell r="U4">
            <v>971.40070000000003</v>
          </cell>
          <cell r="V4">
            <v>183.69329999999999</v>
          </cell>
          <cell r="W4">
            <v>0</v>
          </cell>
          <cell r="X4">
            <v>0</v>
          </cell>
          <cell r="Y4">
            <v>4175.71018</v>
          </cell>
          <cell r="Z4">
            <v>318.58797999999996</v>
          </cell>
          <cell r="AA4">
            <v>8.1496099999999991</v>
          </cell>
          <cell r="AB4">
            <v>1017.2038600000001</v>
          </cell>
          <cell r="AD4">
            <v>518.74923999999999</v>
          </cell>
          <cell r="AE4">
            <v>3.3300000000000001E-3</v>
          </cell>
          <cell r="AG4">
            <v>15453.22898</v>
          </cell>
          <cell r="AH4">
            <v>12284.844720000001</v>
          </cell>
          <cell r="AJ4">
            <v>0</v>
          </cell>
        </row>
        <row r="5">
          <cell r="A5" t="str">
            <v>SCI AEP STE 511339082</v>
          </cell>
          <cell r="B5" t="str">
            <v>SCI AEP STE 5113</v>
          </cell>
          <cell r="C5">
            <v>39082</v>
          </cell>
          <cell r="D5">
            <v>12779.189390000001</v>
          </cell>
          <cell r="E5">
            <v>866.52458000000013</v>
          </cell>
          <cell r="F5">
            <v>3428.58394</v>
          </cell>
          <cell r="G5">
            <v>906.00031999999999</v>
          </cell>
          <cell r="H5">
            <v>92.025499999999994</v>
          </cell>
          <cell r="I5">
            <v>0</v>
          </cell>
          <cell r="J5">
            <v>1103.19974</v>
          </cell>
          <cell r="K5">
            <v>0</v>
          </cell>
          <cell r="L5">
            <v>3146.31131</v>
          </cell>
          <cell r="M5">
            <v>86.810119999999998</v>
          </cell>
          <cell r="N5">
            <v>710.80925999999999</v>
          </cell>
          <cell r="O5">
            <v>461.16871999999995</v>
          </cell>
          <cell r="P5">
            <v>0</v>
          </cell>
          <cell r="Q5">
            <v>0</v>
          </cell>
          <cell r="R5">
            <v>0</v>
          </cell>
          <cell r="S5">
            <v>138.63753999999997</v>
          </cell>
          <cell r="T5">
            <v>405.22882999999996</v>
          </cell>
          <cell r="U5">
            <v>881.21481999999992</v>
          </cell>
          <cell r="V5">
            <v>157.03022000000001</v>
          </cell>
          <cell r="W5">
            <v>0</v>
          </cell>
          <cell r="X5">
            <v>0</v>
          </cell>
          <cell r="Y5">
            <v>3758.1026599999996</v>
          </cell>
          <cell r="Z5">
            <v>842.07452000000001</v>
          </cell>
          <cell r="AA5">
            <v>143.07796999999999</v>
          </cell>
          <cell r="AB5">
            <v>1660.1792</v>
          </cell>
          <cell r="AD5">
            <v>1139.6492700000001</v>
          </cell>
          <cell r="AE5">
            <v>2.6290000000000001E-2</v>
          </cell>
          <cell r="AG5">
            <v>10.52434</v>
          </cell>
          <cell r="AH5">
            <v>371.12869000000001</v>
          </cell>
          <cell r="AJ5">
            <v>0</v>
          </cell>
        </row>
        <row r="6">
          <cell r="A6" t="str">
            <v>SCI AEP STE 511339447</v>
          </cell>
          <cell r="B6" t="str">
            <v>SCI AEP STE 5113</v>
          </cell>
          <cell r="C6">
            <v>39447</v>
          </cell>
          <cell r="D6">
            <v>13735.02774</v>
          </cell>
          <cell r="E6">
            <v>301.62130000000002</v>
          </cell>
          <cell r="F6">
            <v>2904.2918800000002</v>
          </cell>
          <cell r="G6">
            <v>890.65444000000002</v>
          </cell>
          <cell r="H6">
            <v>-727.65724999999998</v>
          </cell>
          <cell r="I6">
            <v>0</v>
          </cell>
          <cell r="J6">
            <v>14.759259999999999</v>
          </cell>
          <cell r="K6">
            <v>0</v>
          </cell>
          <cell r="L6">
            <v>2344.4802799999998</v>
          </cell>
          <cell r="M6">
            <v>48.722659999999998</v>
          </cell>
          <cell r="N6">
            <v>663.41507999999999</v>
          </cell>
          <cell r="O6">
            <v>477.03497999999996</v>
          </cell>
          <cell r="P6">
            <v>0</v>
          </cell>
          <cell r="Q6">
            <v>0</v>
          </cell>
          <cell r="R6">
            <v>0</v>
          </cell>
          <cell r="S6">
            <v>200.47900000000001</v>
          </cell>
          <cell r="T6">
            <v>297.61018999999999</v>
          </cell>
          <cell r="U6">
            <v>909.21556999999996</v>
          </cell>
          <cell r="V6">
            <v>154.21958999999998</v>
          </cell>
          <cell r="W6">
            <v>0</v>
          </cell>
          <cell r="X6">
            <v>0</v>
          </cell>
          <cell r="Y6">
            <v>3806.3670999999999</v>
          </cell>
          <cell r="Z6">
            <v>572.92303000000004</v>
          </cell>
          <cell r="AA6">
            <v>307.40350000000001</v>
          </cell>
          <cell r="AB6">
            <v>903.89361999999994</v>
          </cell>
          <cell r="AD6">
            <v>946.82540000000006</v>
          </cell>
          <cell r="AE6">
            <v>0</v>
          </cell>
          <cell r="AG6">
            <v>0</v>
          </cell>
          <cell r="AH6">
            <v>463.43423999999999</v>
          </cell>
          <cell r="AJ6">
            <v>0</v>
          </cell>
        </row>
        <row r="7">
          <cell r="A7" t="str">
            <v>SCI AEP STE 5113BUDGET 2007</v>
          </cell>
          <cell r="B7" t="str">
            <v>SCI AEP STE 5113</v>
          </cell>
          <cell r="C7" t="str">
            <v>BUDGET 2007</v>
          </cell>
          <cell r="D7">
            <v>13767.071833650001</v>
          </cell>
          <cell r="E7">
            <v>520</v>
          </cell>
          <cell r="F7">
            <v>2542.5233053000002</v>
          </cell>
          <cell r="G7">
            <v>912.27754449999998</v>
          </cell>
          <cell r="H7">
            <v>0</v>
          </cell>
          <cell r="I7">
            <v>0</v>
          </cell>
          <cell r="J7">
            <v>0</v>
          </cell>
          <cell r="K7">
            <v>0</v>
          </cell>
          <cell r="L7">
            <v>4040.5389059999998</v>
          </cell>
          <cell r="M7">
            <v>0</v>
          </cell>
          <cell r="N7">
            <v>930.69830000000002</v>
          </cell>
          <cell r="O7">
            <v>497.04751417774997</v>
          </cell>
          <cell r="P7">
            <v>0</v>
          </cell>
          <cell r="Q7">
            <v>0</v>
          </cell>
          <cell r="R7">
            <v>0</v>
          </cell>
          <cell r="S7">
            <v>0</v>
          </cell>
          <cell r="T7">
            <v>7.5</v>
          </cell>
          <cell r="U7">
            <v>775.43591282499995</v>
          </cell>
          <cell r="V7">
            <v>136.84163167499997</v>
          </cell>
          <cell r="W7">
            <v>0</v>
          </cell>
          <cell r="X7">
            <v>28.386996293520003</v>
          </cell>
          <cell r="Y7">
            <v>3825.2265849999999</v>
          </cell>
          <cell r="Z7">
            <v>0</v>
          </cell>
          <cell r="AA7">
            <v>246.63300000000001</v>
          </cell>
          <cell r="AB7">
            <v>0</v>
          </cell>
          <cell r="AD7">
            <v>0</v>
          </cell>
          <cell r="AE7">
            <v>-32.063276552118651</v>
          </cell>
          <cell r="AG7">
            <v>25874.2753963</v>
          </cell>
          <cell r="AH7">
            <v>0</v>
          </cell>
          <cell r="AJ7">
            <v>0</v>
          </cell>
        </row>
        <row r="8">
          <cell r="A8" t="str">
            <v>SCI AEP STE 5113BUDGET 2008</v>
          </cell>
          <cell r="B8" t="str">
            <v>SCI AEP STE 5113</v>
          </cell>
          <cell r="C8" t="str">
            <v>BUDGET 2008</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D8">
            <v>0</v>
          </cell>
          <cell r="AE8">
            <v>0</v>
          </cell>
          <cell r="AG8">
            <v>0</v>
          </cell>
          <cell r="AH8">
            <v>0</v>
          </cell>
          <cell r="AJ8">
            <v>0</v>
          </cell>
        </row>
        <row r="9">
          <cell r="A9" t="str">
            <v>SCI AEP STE 5113BUDGET 2009</v>
          </cell>
          <cell r="B9" t="str">
            <v>SCI AEP STE 5113</v>
          </cell>
          <cell r="C9" t="str">
            <v>BUDGET 2009</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D9">
            <v>0</v>
          </cell>
          <cell r="AE9">
            <v>0</v>
          </cell>
          <cell r="AG9">
            <v>0</v>
          </cell>
          <cell r="AH9">
            <v>0</v>
          </cell>
          <cell r="AJ9">
            <v>0</v>
          </cell>
        </row>
        <row r="10">
          <cell r="A10" t="str">
            <v>SCI AEP STE 5113BUDGET 2010</v>
          </cell>
          <cell r="B10" t="str">
            <v>SCI AEP STE 5113</v>
          </cell>
          <cell r="C10" t="str">
            <v>BUDGET 2010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D10">
            <v>0</v>
          </cell>
          <cell r="AE10">
            <v>0</v>
          </cell>
          <cell r="AG10">
            <v>0</v>
          </cell>
          <cell r="AH10">
            <v>0</v>
          </cell>
          <cell r="AJ10">
            <v>0</v>
          </cell>
        </row>
        <row r="11">
          <cell r="A11" t="str">
            <v>SCI AEP STE 5113BUDGET 2011</v>
          </cell>
          <cell r="B11" t="str">
            <v>SCI AEP STE 5113</v>
          </cell>
          <cell r="C11" t="str">
            <v>BUDGET 2011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D11">
            <v>0</v>
          </cell>
          <cell r="AE11">
            <v>0</v>
          </cell>
          <cell r="AG11">
            <v>0</v>
          </cell>
          <cell r="AH11">
            <v>0</v>
          </cell>
          <cell r="AJ11">
            <v>0</v>
          </cell>
        </row>
        <row r="12">
          <cell r="A12" t="str">
            <v>SCI AEP STE 5113BUDGET 2012</v>
          </cell>
          <cell r="B12" t="str">
            <v>SCI AEP STE 5113</v>
          </cell>
          <cell r="C12" t="str">
            <v>BUDGET 2012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D12">
            <v>0</v>
          </cell>
          <cell r="AE12">
            <v>0</v>
          </cell>
          <cell r="AG12">
            <v>0</v>
          </cell>
          <cell r="AH12">
            <v>0</v>
          </cell>
          <cell r="AJ12">
            <v>0</v>
          </cell>
        </row>
        <row r="13">
          <cell r="A13" t="str">
            <v>SCI AEP STE 5113BUDGET 2013</v>
          </cell>
          <cell r="B13" t="str">
            <v>SCI AEP STE 5113</v>
          </cell>
          <cell r="C13" t="str">
            <v>BUDGET 2013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D13">
            <v>0</v>
          </cell>
          <cell r="AE13">
            <v>0</v>
          </cell>
          <cell r="AG13">
            <v>0</v>
          </cell>
          <cell r="AH13">
            <v>0</v>
          </cell>
          <cell r="AJ13">
            <v>0</v>
          </cell>
        </row>
        <row r="14">
          <cell r="A14" t="str">
            <v>SCI AEP STE 5113BUDGET 2014</v>
          </cell>
          <cell r="B14" t="str">
            <v>SCI AEP STE 5113</v>
          </cell>
          <cell r="C14" t="str">
            <v>BUDGET 2014</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D14">
            <v>0</v>
          </cell>
          <cell r="AE14">
            <v>0</v>
          </cell>
          <cell r="AG14">
            <v>0</v>
          </cell>
          <cell r="AH14">
            <v>0</v>
          </cell>
          <cell r="AJ14">
            <v>0</v>
          </cell>
        </row>
        <row r="15">
          <cell r="A15" t="str">
            <v>SCI AEP STE 5113BUDGET 2015</v>
          </cell>
          <cell r="B15" t="str">
            <v>SCI AEP STE 5113</v>
          </cell>
          <cell r="C15" t="str">
            <v>BUDGET 2015</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cell r="AE15">
            <v>0</v>
          </cell>
          <cell r="AG15">
            <v>0</v>
          </cell>
          <cell r="AH15">
            <v>0</v>
          </cell>
          <cell r="AJ15">
            <v>0</v>
          </cell>
        </row>
        <row r="16">
          <cell r="A16" t="str">
            <v>SCI AEP STE 5113BUDGET 2016</v>
          </cell>
          <cell r="B16" t="str">
            <v>SCI AEP STE 5113</v>
          </cell>
          <cell r="C16" t="str">
            <v>BUDGET 2016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cell r="AE16">
            <v>0</v>
          </cell>
          <cell r="AG16">
            <v>0</v>
          </cell>
          <cell r="AH16">
            <v>0</v>
          </cell>
          <cell r="AJ16">
            <v>0</v>
          </cell>
        </row>
        <row r="17">
          <cell r="A17" t="str">
            <v>SCI AEP STE 5113BUDGET 2017</v>
          </cell>
          <cell r="B17" t="str">
            <v>SCI AEP STE 5113</v>
          </cell>
          <cell r="C17" t="str">
            <v>BUDGET 2017</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D17">
            <v>0</v>
          </cell>
          <cell r="AE17">
            <v>0</v>
          </cell>
          <cell r="AG17">
            <v>0</v>
          </cell>
          <cell r="AH17">
            <v>0</v>
          </cell>
          <cell r="AJ17">
            <v>0</v>
          </cell>
        </row>
        <row r="18">
          <cell r="A18" t="str">
            <v>SCI AEP 000038717</v>
          </cell>
          <cell r="B18" t="str">
            <v>SCI AEP 0000</v>
          </cell>
          <cell r="C18">
            <v>38717</v>
          </cell>
          <cell r="D18">
            <v>0</v>
          </cell>
          <cell r="E18">
            <v>1.0500000000000002E-3</v>
          </cell>
          <cell r="F18">
            <v>0</v>
          </cell>
          <cell r="G18">
            <v>0</v>
          </cell>
          <cell r="H18">
            <v>0</v>
          </cell>
          <cell r="I18">
            <v>0</v>
          </cell>
          <cell r="J18">
            <v>0</v>
          </cell>
          <cell r="K18">
            <v>0</v>
          </cell>
          <cell r="L18">
            <v>0</v>
          </cell>
          <cell r="M18">
            <v>14.2828</v>
          </cell>
          <cell r="N18">
            <v>0</v>
          </cell>
          <cell r="O18">
            <v>489.17897999999997</v>
          </cell>
          <cell r="P18">
            <v>0</v>
          </cell>
          <cell r="Q18">
            <v>0</v>
          </cell>
          <cell r="R18">
            <v>0</v>
          </cell>
          <cell r="S18">
            <v>15.23161</v>
          </cell>
          <cell r="T18">
            <v>0.47026000000000001</v>
          </cell>
          <cell r="U18">
            <v>0</v>
          </cell>
          <cell r="V18">
            <v>0</v>
          </cell>
          <cell r="W18">
            <v>0</v>
          </cell>
          <cell r="X18">
            <v>0</v>
          </cell>
          <cell r="Y18">
            <v>0</v>
          </cell>
          <cell r="Z18">
            <v>0</v>
          </cell>
          <cell r="AA18">
            <v>0.25042999999999999</v>
          </cell>
          <cell r="AB18">
            <v>0</v>
          </cell>
          <cell r="AD18">
            <v>517.75207</v>
          </cell>
          <cell r="AE18">
            <v>3.3300000000000001E-3</v>
          </cell>
          <cell r="AG18">
            <v>0</v>
          </cell>
          <cell r="AH18">
            <v>0</v>
          </cell>
          <cell r="AJ18">
            <v>0</v>
          </cell>
        </row>
        <row r="19">
          <cell r="A19" t="str">
            <v>SCI AEP 000039082</v>
          </cell>
          <cell r="B19" t="str">
            <v>SCI AEP 0000</v>
          </cell>
          <cell r="C19">
            <v>39082</v>
          </cell>
          <cell r="D19">
            <v>0</v>
          </cell>
          <cell r="E19">
            <v>8.0000000000000004E-4</v>
          </cell>
          <cell r="F19">
            <v>0</v>
          </cell>
          <cell r="G19">
            <v>0</v>
          </cell>
          <cell r="H19">
            <v>0</v>
          </cell>
          <cell r="I19">
            <v>0</v>
          </cell>
          <cell r="J19">
            <v>0</v>
          </cell>
          <cell r="K19">
            <v>0</v>
          </cell>
          <cell r="L19">
            <v>0</v>
          </cell>
          <cell r="M19">
            <v>18.632060000000003</v>
          </cell>
          <cell r="N19">
            <v>0</v>
          </cell>
          <cell r="O19">
            <v>94.509160000000008</v>
          </cell>
          <cell r="P19">
            <v>0</v>
          </cell>
          <cell r="Q19">
            <v>0</v>
          </cell>
          <cell r="R19">
            <v>0</v>
          </cell>
          <cell r="S19">
            <v>19.451319999999999</v>
          </cell>
          <cell r="T19">
            <v>0.44395000000000001</v>
          </cell>
          <cell r="U19">
            <v>0</v>
          </cell>
          <cell r="V19">
            <v>0</v>
          </cell>
          <cell r="W19">
            <v>0</v>
          </cell>
          <cell r="X19">
            <v>0</v>
          </cell>
          <cell r="Y19">
            <v>0</v>
          </cell>
          <cell r="Z19">
            <v>0</v>
          </cell>
          <cell r="AA19">
            <v>1.24905</v>
          </cell>
          <cell r="AB19">
            <v>0</v>
          </cell>
          <cell r="AD19">
            <v>1133.6847600000001</v>
          </cell>
          <cell r="AE19">
            <v>2.6290000000000001E-2</v>
          </cell>
          <cell r="AG19">
            <v>5.1663399999999999</v>
          </cell>
          <cell r="AH19">
            <v>0</v>
          </cell>
          <cell r="AJ19">
            <v>0</v>
          </cell>
        </row>
        <row r="20">
          <cell r="A20" t="str">
            <v>SCI AEP 000039447</v>
          </cell>
          <cell r="B20" t="str">
            <v>SCI AEP 0000</v>
          </cell>
          <cell r="C20">
            <v>39447</v>
          </cell>
          <cell r="D20">
            <v>0</v>
          </cell>
          <cell r="E20">
            <v>2.7100000000000002E-3</v>
          </cell>
          <cell r="F20">
            <v>0</v>
          </cell>
          <cell r="G20">
            <v>0</v>
          </cell>
          <cell r="H20">
            <v>0</v>
          </cell>
          <cell r="I20">
            <v>0</v>
          </cell>
          <cell r="J20">
            <v>0</v>
          </cell>
          <cell r="K20">
            <v>0</v>
          </cell>
          <cell r="L20">
            <v>0</v>
          </cell>
          <cell r="M20">
            <v>17.31259</v>
          </cell>
          <cell r="N20">
            <v>0</v>
          </cell>
          <cell r="O20">
            <v>408.7364</v>
          </cell>
          <cell r="P20">
            <v>0</v>
          </cell>
          <cell r="Q20">
            <v>0</v>
          </cell>
          <cell r="R20">
            <v>0</v>
          </cell>
          <cell r="S20">
            <v>24.683230000000002</v>
          </cell>
          <cell r="T20">
            <v>0.62384000000000006</v>
          </cell>
          <cell r="U20">
            <v>0</v>
          </cell>
          <cell r="V20">
            <v>0</v>
          </cell>
          <cell r="W20">
            <v>0</v>
          </cell>
          <cell r="X20">
            <v>0</v>
          </cell>
          <cell r="Y20">
            <v>0</v>
          </cell>
          <cell r="Z20">
            <v>0</v>
          </cell>
          <cell r="AA20">
            <v>1.1899999999999999E-3</v>
          </cell>
          <cell r="AB20">
            <v>0</v>
          </cell>
          <cell r="AD20">
            <v>946.82540000000006</v>
          </cell>
          <cell r="AE20">
            <v>0</v>
          </cell>
          <cell r="AG20">
            <v>0</v>
          </cell>
          <cell r="AH20">
            <v>2.3620000000000002E-2</v>
          </cell>
          <cell r="AJ20">
            <v>0</v>
          </cell>
        </row>
        <row r="21">
          <cell r="A21" t="str">
            <v>SCI AEP 0000BUDGET 2007</v>
          </cell>
          <cell r="B21" t="str">
            <v>SCI AEP 0000</v>
          </cell>
          <cell r="C21" t="str">
            <v>BUDGET 2007</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D21">
            <v>0</v>
          </cell>
          <cell r="AE21">
            <v>0</v>
          </cell>
          <cell r="AG21">
            <v>0</v>
          </cell>
          <cell r="AH21">
            <v>0</v>
          </cell>
          <cell r="AJ21">
            <v>0</v>
          </cell>
        </row>
        <row r="22">
          <cell r="A22" t="str">
            <v>SCI AEP 0000BUDGET 2008</v>
          </cell>
          <cell r="B22" t="str">
            <v>SCI AEP 0000</v>
          </cell>
          <cell r="C22" t="str">
            <v>BUDGET 2008</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D22">
            <v>0</v>
          </cell>
          <cell r="AE22">
            <v>0</v>
          </cell>
          <cell r="AG22">
            <v>0</v>
          </cell>
          <cell r="AH22">
            <v>0</v>
          </cell>
          <cell r="AJ22">
            <v>0</v>
          </cell>
        </row>
        <row r="23">
          <cell r="A23" t="str">
            <v>SCI AEP 0000BUDGET 2009</v>
          </cell>
          <cell r="B23" t="str">
            <v>SCI AEP 0000</v>
          </cell>
          <cell r="C23" t="str">
            <v>BUDGET 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D23">
            <v>0</v>
          </cell>
          <cell r="AE23">
            <v>0</v>
          </cell>
          <cell r="AG23">
            <v>0</v>
          </cell>
          <cell r="AH23">
            <v>0</v>
          </cell>
          <cell r="AJ23">
            <v>0</v>
          </cell>
        </row>
        <row r="24">
          <cell r="A24" t="str">
            <v>SCI AEP 0000BUDGET 2010</v>
          </cell>
          <cell r="B24" t="str">
            <v>SCI AEP 0000</v>
          </cell>
          <cell r="C24" t="str">
            <v>BUDGET 2010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D24">
            <v>0</v>
          </cell>
          <cell r="AE24">
            <v>0</v>
          </cell>
          <cell r="AG24">
            <v>0</v>
          </cell>
          <cell r="AH24">
            <v>0</v>
          </cell>
          <cell r="AJ24">
            <v>0</v>
          </cell>
        </row>
        <row r="25">
          <cell r="A25" t="str">
            <v>SCI AEP 0000BUDGET 2011</v>
          </cell>
          <cell r="B25" t="str">
            <v>SCI AEP 0000</v>
          </cell>
          <cell r="C25" t="str">
            <v>BUDGET 2011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D25">
            <v>0</v>
          </cell>
          <cell r="AE25">
            <v>0</v>
          </cell>
          <cell r="AG25">
            <v>0</v>
          </cell>
          <cell r="AH25">
            <v>0</v>
          </cell>
          <cell r="AJ25">
            <v>0</v>
          </cell>
        </row>
        <row r="26">
          <cell r="A26" t="str">
            <v>SCI AEP 0000BUDGET 2012</v>
          </cell>
          <cell r="B26" t="str">
            <v>SCI AEP 0000</v>
          </cell>
          <cell r="C26" t="str">
            <v>BUDGET 2012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D26">
            <v>0</v>
          </cell>
          <cell r="AE26">
            <v>0</v>
          </cell>
          <cell r="AG26">
            <v>0</v>
          </cell>
          <cell r="AH26">
            <v>0</v>
          </cell>
          <cell r="AJ26">
            <v>0</v>
          </cell>
        </row>
        <row r="27">
          <cell r="A27" t="str">
            <v>SCI AEP 0000BUDGET 2013</v>
          </cell>
          <cell r="B27" t="str">
            <v>SCI AEP 0000</v>
          </cell>
          <cell r="C27" t="str">
            <v>BUDGET 2013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D27">
            <v>0</v>
          </cell>
          <cell r="AE27">
            <v>0</v>
          </cell>
          <cell r="AG27">
            <v>0</v>
          </cell>
          <cell r="AH27">
            <v>0</v>
          </cell>
          <cell r="AJ27">
            <v>0</v>
          </cell>
        </row>
        <row r="28">
          <cell r="A28" t="str">
            <v>SCI AEP 0000BUDGET 2014</v>
          </cell>
          <cell r="B28" t="str">
            <v>SCI AEP 0000</v>
          </cell>
          <cell r="C28" t="str">
            <v>BUDGET 2014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D28">
            <v>0</v>
          </cell>
          <cell r="AE28">
            <v>0</v>
          </cell>
          <cell r="AG28">
            <v>0</v>
          </cell>
          <cell r="AH28">
            <v>0</v>
          </cell>
          <cell r="AJ28">
            <v>0</v>
          </cell>
        </row>
        <row r="29">
          <cell r="A29" t="str">
            <v>SCI AEP 0000BUDGET 2015</v>
          </cell>
          <cell r="B29" t="str">
            <v>SCI AEP 0000</v>
          </cell>
          <cell r="C29" t="str">
            <v>BUDGET 2015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D29">
            <v>0</v>
          </cell>
          <cell r="AE29">
            <v>0</v>
          </cell>
          <cell r="AG29">
            <v>0</v>
          </cell>
          <cell r="AH29">
            <v>0</v>
          </cell>
          <cell r="AJ29">
            <v>0</v>
          </cell>
        </row>
        <row r="30">
          <cell r="A30" t="str">
            <v>SCI AEP 0000BUDGET 2016</v>
          </cell>
          <cell r="B30" t="str">
            <v>SCI AEP 0000</v>
          </cell>
          <cell r="C30" t="str">
            <v>BUDGET 2016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D30">
            <v>0</v>
          </cell>
          <cell r="AE30">
            <v>0</v>
          </cell>
          <cell r="AG30">
            <v>0</v>
          </cell>
          <cell r="AH30">
            <v>0</v>
          </cell>
          <cell r="AJ30">
            <v>0</v>
          </cell>
        </row>
        <row r="31">
          <cell r="A31" t="str">
            <v>SCI AEP 0000BUDGET 2017</v>
          </cell>
          <cell r="B31" t="str">
            <v>SCI AEP 0000</v>
          </cell>
          <cell r="C31" t="str">
            <v>BUDGET 2017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D31">
            <v>0</v>
          </cell>
          <cell r="AE31">
            <v>0</v>
          </cell>
          <cell r="AG31">
            <v>0</v>
          </cell>
          <cell r="AH31">
            <v>0</v>
          </cell>
          <cell r="AJ31">
            <v>0</v>
          </cell>
        </row>
        <row r="32">
          <cell r="A32" t="str">
            <v>SCI AEP ACTIF 216038717</v>
          </cell>
          <cell r="B32" t="str">
            <v>SCI AEP ACTIF 2160</v>
          </cell>
          <cell r="C32">
            <v>38717</v>
          </cell>
          <cell r="D32">
            <v>200.26138</v>
          </cell>
          <cell r="E32">
            <v>1.70231</v>
          </cell>
          <cell r="F32">
            <v>60.284800000000004</v>
          </cell>
          <cell r="G32">
            <v>36.979999999999997</v>
          </cell>
          <cell r="H32">
            <v>-9.9759100000000007</v>
          </cell>
          <cell r="I32">
            <v>0</v>
          </cell>
          <cell r="J32">
            <v>0</v>
          </cell>
          <cell r="K32">
            <v>0</v>
          </cell>
          <cell r="L32">
            <v>43.639110000000002</v>
          </cell>
          <cell r="M32">
            <v>2.8428</v>
          </cell>
          <cell r="N32">
            <v>0</v>
          </cell>
          <cell r="O32">
            <v>0</v>
          </cell>
          <cell r="P32">
            <v>0</v>
          </cell>
          <cell r="Q32">
            <v>0</v>
          </cell>
          <cell r="R32">
            <v>0</v>
          </cell>
          <cell r="S32">
            <v>16.022189999999998</v>
          </cell>
          <cell r="T32">
            <v>8.3382900000000006</v>
          </cell>
          <cell r="U32">
            <v>36.979999999999997</v>
          </cell>
          <cell r="V32">
            <v>0</v>
          </cell>
          <cell r="W32">
            <v>0</v>
          </cell>
          <cell r="X32">
            <v>0</v>
          </cell>
          <cell r="Y32">
            <v>80.030160000000009</v>
          </cell>
          <cell r="Z32">
            <v>0</v>
          </cell>
          <cell r="AA32">
            <v>0</v>
          </cell>
          <cell r="AB32">
            <v>0</v>
          </cell>
          <cell r="AD32">
            <v>0</v>
          </cell>
          <cell r="AE32">
            <v>0</v>
          </cell>
          <cell r="AG32">
            <v>0</v>
          </cell>
          <cell r="AH32">
            <v>0</v>
          </cell>
          <cell r="AJ32">
            <v>0</v>
          </cell>
        </row>
        <row r="33">
          <cell r="A33" t="str">
            <v>SCI AEP ACTIF 216039082</v>
          </cell>
          <cell r="B33" t="str">
            <v>SCI AEP ACTIF 2160</v>
          </cell>
          <cell r="C33">
            <v>39082</v>
          </cell>
          <cell r="D33">
            <v>209.41045000000003</v>
          </cell>
          <cell r="E33">
            <v>0</v>
          </cell>
          <cell r="F33">
            <v>49.390999999999998</v>
          </cell>
          <cell r="G33">
            <v>37.978000000000002</v>
          </cell>
          <cell r="H33">
            <v>0</v>
          </cell>
          <cell r="I33">
            <v>0</v>
          </cell>
          <cell r="J33">
            <v>0</v>
          </cell>
          <cell r="K33">
            <v>0</v>
          </cell>
          <cell r="L33">
            <v>52.093400000000003</v>
          </cell>
          <cell r="M33">
            <v>1.4279999999999999</v>
          </cell>
          <cell r="N33">
            <v>0</v>
          </cell>
          <cell r="O33">
            <v>6.8817599999999999</v>
          </cell>
          <cell r="P33">
            <v>0</v>
          </cell>
          <cell r="Q33">
            <v>0</v>
          </cell>
          <cell r="R33">
            <v>0</v>
          </cell>
          <cell r="S33">
            <v>1.95</v>
          </cell>
          <cell r="T33">
            <v>0</v>
          </cell>
          <cell r="U33">
            <v>37.978000000000002</v>
          </cell>
          <cell r="V33">
            <v>0</v>
          </cell>
          <cell r="W33">
            <v>0</v>
          </cell>
          <cell r="X33">
            <v>0</v>
          </cell>
          <cell r="Y33">
            <v>80.030160000000009</v>
          </cell>
          <cell r="Z33">
            <v>0</v>
          </cell>
          <cell r="AA33">
            <v>0</v>
          </cell>
          <cell r="AB33">
            <v>0</v>
          </cell>
          <cell r="AD33">
            <v>0</v>
          </cell>
          <cell r="AE33">
            <v>0</v>
          </cell>
          <cell r="AG33">
            <v>0</v>
          </cell>
          <cell r="AH33">
            <v>10.067729999999999</v>
          </cell>
          <cell r="AJ33">
            <v>0</v>
          </cell>
        </row>
        <row r="34">
          <cell r="A34" t="str">
            <v>SCI AEP ACTIF 216039447</v>
          </cell>
          <cell r="B34" t="str">
            <v>SCI AEP ACTIF 2160</v>
          </cell>
          <cell r="C34">
            <v>39447</v>
          </cell>
          <cell r="D34">
            <v>200.45205999999999</v>
          </cell>
          <cell r="E34">
            <v>0</v>
          </cell>
          <cell r="F34">
            <v>59.191600000000001</v>
          </cell>
          <cell r="G34">
            <v>38.765999999999998</v>
          </cell>
          <cell r="H34">
            <v>-18.6873</v>
          </cell>
          <cell r="I34">
            <v>0</v>
          </cell>
          <cell r="J34">
            <v>0</v>
          </cell>
          <cell r="K34">
            <v>0</v>
          </cell>
          <cell r="L34">
            <v>28.650729999999999</v>
          </cell>
          <cell r="M34">
            <v>1.365</v>
          </cell>
          <cell r="N34">
            <v>0</v>
          </cell>
          <cell r="O34">
            <v>2.3323</v>
          </cell>
          <cell r="P34">
            <v>0</v>
          </cell>
          <cell r="Q34">
            <v>0</v>
          </cell>
          <cell r="R34">
            <v>0</v>
          </cell>
          <cell r="S34">
            <v>5.4775</v>
          </cell>
          <cell r="T34">
            <v>0</v>
          </cell>
          <cell r="U34">
            <v>38.765999999999998</v>
          </cell>
          <cell r="V34">
            <v>0</v>
          </cell>
          <cell r="W34">
            <v>0</v>
          </cell>
          <cell r="X34">
            <v>0</v>
          </cell>
          <cell r="Y34">
            <v>80.030160000000009</v>
          </cell>
          <cell r="Z34">
            <v>0</v>
          </cell>
          <cell r="AA34">
            <v>0</v>
          </cell>
          <cell r="AB34">
            <v>0</v>
          </cell>
          <cell r="AD34">
            <v>0</v>
          </cell>
          <cell r="AE34">
            <v>0</v>
          </cell>
          <cell r="AG34">
            <v>0</v>
          </cell>
          <cell r="AH34">
            <v>0</v>
          </cell>
          <cell r="AJ34">
            <v>0</v>
          </cell>
        </row>
        <row r="35">
          <cell r="A35" t="str">
            <v>SCI AEP ACTIF 2160BUDGET 2007</v>
          </cell>
          <cell r="B35" t="str">
            <v>SCI AEP ACTIF 2160</v>
          </cell>
          <cell r="C35" t="str">
            <v>BUDGET 2007</v>
          </cell>
          <cell r="D35">
            <v>219.44399999999999</v>
          </cell>
          <cell r="E35">
            <v>0</v>
          </cell>
          <cell r="F35">
            <v>8.9700000000000006</v>
          </cell>
          <cell r="G35">
            <v>32.046999999999997</v>
          </cell>
          <cell r="H35">
            <v>0</v>
          </cell>
          <cell r="I35">
            <v>0</v>
          </cell>
          <cell r="J35">
            <v>0</v>
          </cell>
          <cell r="K35">
            <v>0</v>
          </cell>
          <cell r="L35">
            <v>55.154000000000003</v>
          </cell>
          <cell r="M35">
            <v>1.5</v>
          </cell>
          <cell r="N35">
            <v>5.77</v>
          </cell>
          <cell r="O35">
            <v>0</v>
          </cell>
          <cell r="P35">
            <v>0</v>
          </cell>
          <cell r="Q35">
            <v>0</v>
          </cell>
          <cell r="R35">
            <v>0</v>
          </cell>
          <cell r="S35">
            <v>0</v>
          </cell>
          <cell r="T35">
            <v>0</v>
          </cell>
          <cell r="U35">
            <v>32.046999999999997</v>
          </cell>
          <cell r="V35">
            <v>0</v>
          </cell>
          <cell r="W35">
            <v>0</v>
          </cell>
          <cell r="X35">
            <v>0</v>
          </cell>
          <cell r="Y35">
            <v>0</v>
          </cell>
          <cell r="Z35">
            <v>0</v>
          </cell>
          <cell r="AA35">
            <v>0</v>
          </cell>
          <cell r="AB35">
            <v>0</v>
          </cell>
          <cell r="AD35">
            <v>0</v>
          </cell>
          <cell r="AE35">
            <v>0</v>
          </cell>
          <cell r="AG35">
            <v>0</v>
          </cell>
          <cell r="AH35">
            <v>0</v>
          </cell>
          <cell r="AJ35">
            <v>0</v>
          </cell>
        </row>
        <row r="36">
          <cell r="A36" t="str">
            <v>SCI AEP ACTIF 2160BUDGET 2008</v>
          </cell>
          <cell r="B36" t="str">
            <v>SCI AEP ACTIF 2160</v>
          </cell>
          <cell r="C36" t="str">
            <v>BUDGET 2008</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D36">
            <v>0</v>
          </cell>
          <cell r="AE36">
            <v>0</v>
          </cell>
          <cell r="AG36">
            <v>0</v>
          </cell>
          <cell r="AH36">
            <v>0</v>
          </cell>
          <cell r="AJ36">
            <v>0</v>
          </cell>
        </row>
        <row r="37">
          <cell r="A37" t="str">
            <v>SCI AEP ACTIF 2160BUDGET 2009</v>
          </cell>
          <cell r="B37" t="str">
            <v>SCI AEP ACTIF 2160</v>
          </cell>
          <cell r="C37" t="str">
            <v>BUDGET 2009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D37">
            <v>0</v>
          </cell>
          <cell r="AE37">
            <v>0</v>
          </cell>
          <cell r="AG37">
            <v>0</v>
          </cell>
          <cell r="AH37">
            <v>0</v>
          </cell>
          <cell r="AJ37">
            <v>0</v>
          </cell>
        </row>
        <row r="38">
          <cell r="A38" t="str">
            <v>SCI AEP ACTIF 2160BUDGET 2010</v>
          </cell>
          <cell r="B38" t="str">
            <v>SCI AEP ACTIF 2160</v>
          </cell>
          <cell r="C38" t="str">
            <v>BUDGET 2010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D38">
            <v>0</v>
          </cell>
          <cell r="AE38">
            <v>0</v>
          </cell>
          <cell r="AG38">
            <v>0</v>
          </cell>
          <cell r="AH38">
            <v>0</v>
          </cell>
          <cell r="AJ38">
            <v>0</v>
          </cell>
        </row>
        <row r="39">
          <cell r="A39" t="str">
            <v>SCI AEP ACTIF 2160BUDGET 2011</v>
          </cell>
          <cell r="B39" t="str">
            <v>SCI AEP ACTIF 2160</v>
          </cell>
          <cell r="C39" t="str">
            <v>BUDGET 2011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D39">
            <v>0</v>
          </cell>
          <cell r="AE39">
            <v>0</v>
          </cell>
          <cell r="AG39">
            <v>0</v>
          </cell>
          <cell r="AH39">
            <v>0</v>
          </cell>
          <cell r="AJ39">
            <v>0</v>
          </cell>
        </row>
        <row r="40">
          <cell r="A40" t="str">
            <v>SCI AEP ACTIF 2160BUDGET 2012</v>
          </cell>
          <cell r="B40" t="str">
            <v>SCI AEP ACTIF 2160</v>
          </cell>
          <cell r="C40" t="str">
            <v>BUDGET 2012</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D40">
            <v>0</v>
          </cell>
          <cell r="AE40">
            <v>0</v>
          </cell>
          <cell r="AG40">
            <v>0</v>
          </cell>
          <cell r="AH40">
            <v>0</v>
          </cell>
          <cell r="AJ40">
            <v>0</v>
          </cell>
        </row>
        <row r="41">
          <cell r="A41" t="str">
            <v>SCI AEP ACTIF 2160BUDGET 2013</v>
          </cell>
          <cell r="B41" t="str">
            <v>SCI AEP ACTIF 2160</v>
          </cell>
          <cell r="C41" t="str">
            <v>BUDGET 2013</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D41">
            <v>0</v>
          </cell>
          <cell r="AE41">
            <v>0</v>
          </cell>
          <cell r="AG41">
            <v>0</v>
          </cell>
          <cell r="AH41">
            <v>0</v>
          </cell>
          <cell r="AJ41">
            <v>0</v>
          </cell>
        </row>
        <row r="42">
          <cell r="A42" t="str">
            <v>SCI AEP ACTIF 2160BUDGET 2014</v>
          </cell>
          <cell r="B42" t="str">
            <v>SCI AEP ACTIF 2160</v>
          </cell>
          <cell r="C42" t="str">
            <v>BUDGET 2014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D42">
            <v>0</v>
          </cell>
          <cell r="AE42">
            <v>0</v>
          </cell>
          <cell r="AG42">
            <v>0</v>
          </cell>
          <cell r="AH42">
            <v>0</v>
          </cell>
          <cell r="AJ42">
            <v>0</v>
          </cell>
        </row>
        <row r="43">
          <cell r="A43" t="str">
            <v>SCI AEP ACTIF 2160BUDGET 2015</v>
          </cell>
          <cell r="B43" t="str">
            <v>SCI AEP ACTIF 2160</v>
          </cell>
          <cell r="C43" t="str">
            <v>BUDGET 2015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D43">
            <v>0</v>
          </cell>
          <cell r="AE43">
            <v>0</v>
          </cell>
          <cell r="AG43">
            <v>0</v>
          </cell>
          <cell r="AH43">
            <v>0</v>
          </cell>
          <cell r="AJ43">
            <v>0</v>
          </cell>
        </row>
        <row r="44">
          <cell r="A44" t="str">
            <v>SCI AEP ACTIF 2160BUDGET 2016</v>
          </cell>
          <cell r="B44" t="str">
            <v>SCI AEP ACTIF 2160</v>
          </cell>
          <cell r="C44" t="str">
            <v>BUDGET 2016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D44">
            <v>0</v>
          </cell>
          <cell r="AE44">
            <v>0</v>
          </cell>
          <cell r="AG44">
            <v>0</v>
          </cell>
          <cell r="AH44">
            <v>0</v>
          </cell>
          <cell r="AJ44">
            <v>0</v>
          </cell>
        </row>
        <row r="45">
          <cell r="A45" t="str">
            <v>SCI AEP ACTIF 2160BUDGET 2017</v>
          </cell>
          <cell r="B45" t="str">
            <v>SCI AEP ACTIF 2160</v>
          </cell>
          <cell r="C45" t="str">
            <v>BUDGET 2017</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D45">
            <v>0</v>
          </cell>
          <cell r="AE45">
            <v>0</v>
          </cell>
          <cell r="AG45">
            <v>0</v>
          </cell>
          <cell r="AH45">
            <v>0</v>
          </cell>
          <cell r="AJ45">
            <v>0</v>
          </cell>
        </row>
        <row r="46">
          <cell r="A46" t="str">
            <v>SCI AEP ACTIF 216138717</v>
          </cell>
          <cell r="B46" t="str">
            <v>SCI AEP ACTIF 2161</v>
          </cell>
          <cell r="C46">
            <v>38717</v>
          </cell>
          <cell r="D46">
            <v>1298.2761399999999</v>
          </cell>
          <cell r="E46">
            <v>949.18108999999993</v>
          </cell>
          <cell r="F46">
            <v>146.02851000000001</v>
          </cell>
          <cell r="G46">
            <v>82.96378</v>
          </cell>
          <cell r="H46">
            <v>-45.994120000000002</v>
          </cell>
          <cell r="I46">
            <v>0</v>
          </cell>
          <cell r="J46">
            <v>0</v>
          </cell>
          <cell r="K46">
            <v>0</v>
          </cell>
          <cell r="L46">
            <v>135.05975000000001</v>
          </cell>
          <cell r="M46">
            <v>3.6272199999999999</v>
          </cell>
          <cell r="N46">
            <v>-1.5035799999999999</v>
          </cell>
          <cell r="O46">
            <v>0</v>
          </cell>
          <cell r="P46">
            <v>0</v>
          </cell>
          <cell r="Q46">
            <v>0</v>
          </cell>
          <cell r="R46">
            <v>0</v>
          </cell>
          <cell r="S46">
            <v>-6.6454799999999992</v>
          </cell>
          <cell r="T46">
            <v>0</v>
          </cell>
          <cell r="U46">
            <v>52.104999999999997</v>
          </cell>
          <cell r="V46">
            <v>30.860299999999999</v>
          </cell>
          <cell r="W46">
            <v>0</v>
          </cell>
          <cell r="X46">
            <v>0</v>
          </cell>
          <cell r="Y46">
            <v>466.96613000000002</v>
          </cell>
          <cell r="Z46">
            <v>0</v>
          </cell>
          <cell r="AA46">
            <v>4.0000000000000003E-5</v>
          </cell>
          <cell r="AB46">
            <v>0</v>
          </cell>
          <cell r="AD46">
            <v>0</v>
          </cell>
          <cell r="AE46">
            <v>0</v>
          </cell>
          <cell r="AG46">
            <v>0</v>
          </cell>
          <cell r="AH46">
            <v>0</v>
          </cell>
          <cell r="AJ46">
            <v>0</v>
          </cell>
        </row>
        <row r="47">
          <cell r="A47" t="str">
            <v>SCI AEP ACTIF 216139082</v>
          </cell>
          <cell r="B47" t="str">
            <v>SCI AEP ACTIF 2161</v>
          </cell>
          <cell r="C47">
            <v>39082</v>
          </cell>
          <cell r="D47">
            <v>1098.1339599999999</v>
          </cell>
          <cell r="E47">
            <v>802.22428000000002</v>
          </cell>
          <cell r="F47">
            <v>156.66579999999999</v>
          </cell>
          <cell r="G47">
            <v>85.22966000000001</v>
          </cell>
          <cell r="H47">
            <v>24.65851</v>
          </cell>
          <cell r="I47">
            <v>0</v>
          </cell>
          <cell r="J47">
            <v>0</v>
          </cell>
          <cell r="K47">
            <v>0</v>
          </cell>
          <cell r="L47">
            <v>147.02341999999999</v>
          </cell>
          <cell r="M47">
            <v>1.0924</v>
          </cell>
          <cell r="N47">
            <v>-7.0559999999999942E-2</v>
          </cell>
          <cell r="O47">
            <v>73.552890000000005</v>
          </cell>
          <cell r="P47">
            <v>0</v>
          </cell>
          <cell r="Q47">
            <v>0</v>
          </cell>
          <cell r="R47">
            <v>0</v>
          </cell>
          <cell r="S47">
            <v>1.23767</v>
          </cell>
          <cell r="T47">
            <v>0</v>
          </cell>
          <cell r="U47">
            <v>54.36936</v>
          </cell>
          <cell r="V47">
            <v>30.860299999999999</v>
          </cell>
          <cell r="W47">
            <v>0</v>
          </cell>
          <cell r="X47">
            <v>0</v>
          </cell>
          <cell r="Y47">
            <v>466.96613000000002</v>
          </cell>
          <cell r="Z47">
            <v>0</v>
          </cell>
          <cell r="AA47">
            <v>0</v>
          </cell>
          <cell r="AB47">
            <v>0</v>
          </cell>
          <cell r="AD47">
            <v>0</v>
          </cell>
          <cell r="AE47">
            <v>0</v>
          </cell>
          <cell r="AG47">
            <v>0</v>
          </cell>
          <cell r="AH47">
            <v>0</v>
          </cell>
          <cell r="AJ47">
            <v>0</v>
          </cell>
        </row>
        <row r="48">
          <cell r="A48" t="str">
            <v>SCI AEP ACTIF 216139447</v>
          </cell>
          <cell r="B48" t="str">
            <v>SCI AEP ACTIF 2161</v>
          </cell>
          <cell r="C48">
            <v>39447</v>
          </cell>
          <cell r="D48">
            <v>1318.65969</v>
          </cell>
          <cell r="E48">
            <v>33.780080000000005</v>
          </cell>
          <cell r="F48">
            <v>183.81077999999999</v>
          </cell>
          <cell r="G48">
            <v>86.840739999999997</v>
          </cell>
          <cell r="H48">
            <v>-35.611319999999999</v>
          </cell>
          <cell r="I48">
            <v>0</v>
          </cell>
          <cell r="J48">
            <v>0</v>
          </cell>
          <cell r="K48">
            <v>0</v>
          </cell>
          <cell r="L48">
            <v>170.63332</v>
          </cell>
          <cell r="M48">
            <v>1.0377799999999999</v>
          </cell>
          <cell r="N48">
            <v>0</v>
          </cell>
          <cell r="O48">
            <v>0</v>
          </cell>
          <cell r="P48">
            <v>0</v>
          </cell>
          <cell r="Q48">
            <v>0</v>
          </cell>
          <cell r="R48">
            <v>0</v>
          </cell>
          <cell r="S48">
            <v>1.3</v>
          </cell>
          <cell r="T48">
            <v>0</v>
          </cell>
          <cell r="U48">
            <v>55.981000000000002</v>
          </cell>
          <cell r="V48">
            <v>30.86</v>
          </cell>
          <cell r="W48">
            <v>0</v>
          </cell>
          <cell r="X48">
            <v>0</v>
          </cell>
          <cell r="Y48">
            <v>466.96613000000002</v>
          </cell>
          <cell r="Z48">
            <v>0</v>
          </cell>
          <cell r="AA48">
            <v>0</v>
          </cell>
          <cell r="AB48">
            <v>12.13968</v>
          </cell>
          <cell r="AD48">
            <v>0</v>
          </cell>
          <cell r="AE48">
            <v>0</v>
          </cell>
          <cell r="AG48">
            <v>0</v>
          </cell>
          <cell r="AH48">
            <v>0</v>
          </cell>
          <cell r="AJ48">
            <v>0</v>
          </cell>
        </row>
        <row r="49">
          <cell r="A49" t="str">
            <v>SCI AEP ACTIF 2161BUDGET 2007</v>
          </cell>
          <cell r="B49" t="str">
            <v>SCI AEP ACTIF 2161</v>
          </cell>
          <cell r="C49" t="str">
            <v>BUDGET 2007</v>
          </cell>
          <cell r="D49">
            <v>1302.1410000000001</v>
          </cell>
          <cell r="E49">
            <v>0</v>
          </cell>
          <cell r="F49">
            <v>16.03</v>
          </cell>
          <cell r="G49">
            <v>71.641999999999996</v>
          </cell>
          <cell r="H49">
            <v>0</v>
          </cell>
          <cell r="I49">
            <v>0</v>
          </cell>
          <cell r="J49">
            <v>0</v>
          </cell>
          <cell r="K49">
            <v>0</v>
          </cell>
          <cell r="L49">
            <v>156.631</v>
          </cell>
          <cell r="M49">
            <v>3.7</v>
          </cell>
          <cell r="N49">
            <v>12.33</v>
          </cell>
          <cell r="O49">
            <v>0</v>
          </cell>
          <cell r="P49">
            <v>0</v>
          </cell>
          <cell r="Q49">
            <v>0</v>
          </cell>
          <cell r="R49">
            <v>0</v>
          </cell>
          <cell r="S49">
            <v>0</v>
          </cell>
          <cell r="T49">
            <v>0</v>
          </cell>
          <cell r="U49">
            <v>40.781999999999996</v>
          </cell>
          <cell r="V49">
            <v>30.86</v>
          </cell>
          <cell r="W49">
            <v>0</v>
          </cell>
          <cell r="X49">
            <v>0</v>
          </cell>
          <cell r="Y49">
            <v>0</v>
          </cell>
          <cell r="Z49">
            <v>0</v>
          </cell>
          <cell r="AA49">
            <v>0</v>
          </cell>
          <cell r="AB49">
            <v>0</v>
          </cell>
          <cell r="AD49">
            <v>0</v>
          </cell>
          <cell r="AE49">
            <v>0</v>
          </cell>
          <cell r="AG49">
            <v>0</v>
          </cell>
          <cell r="AH49">
            <v>0</v>
          </cell>
          <cell r="AJ49">
            <v>0</v>
          </cell>
        </row>
        <row r="50">
          <cell r="A50" t="str">
            <v>SCI AEP ACTIF 2161BUDGET 2008</v>
          </cell>
          <cell r="B50" t="str">
            <v>SCI AEP ACTIF 2161</v>
          </cell>
          <cell r="C50" t="str">
            <v>BUDGET 2008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cell r="AE50">
            <v>0</v>
          </cell>
          <cell r="AG50">
            <v>0</v>
          </cell>
          <cell r="AH50">
            <v>0</v>
          </cell>
          <cell r="AJ50">
            <v>0</v>
          </cell>
        </row>
        <row r="51">
          <cell r="A51" t="str">
            <v>SCI AEP ACTIF 2161BUDGET 2009</v>
          </cell>
          <cell r="B51" t="str">
            <v>SCI AEP ACTIF 2161</v>
          </cell>
          <cell r="C51" t="str">
            <v>BUDGET 2009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D51">
            <v>0</v>
          </cell>
          <cell r="AE51">
            <v>0</v>
          </cell>
          <cell r="AG51">
            <v>0</v>
          </cell>
          <cell r="AH51">
            <v>0</v>
          </cell>
          <cell r="AJ51">
            <v>0</v>
          </cell>
        </row>
        <row r="52">
          <cell r="A52" t="str">
            <v>SCI AEP ACTIF 2161BUDGET 2010</v>
          </cell>
          <cell r="B52" t="str">
            <v>SCI AEP ACTIF 2161</v>
          </cell>
          <cell r="C52" t="str">
            <v>BUDGET 2010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D52">
            <v>0</v>
          </cell>
          <cell r="AE52">
            <v>0</v>
          </cell>
          <cell r="AG52">
            <v>0</v>
          </cell>
          <cell r="AH52">
            <v>0</v>
          </cell>
          <cell r="AJ52">
            <v>0</v>
          </cell>
        </row>
        <row r="53">
          <cell r="A53" t="str">
            <v>SCI AEP ACTIF 2161BUDGET 2011</v>
          </cell>
          <cell r="B53" t="str">
            <v>SCI AEP ACTIF 2161</v>
          </cell>
          <cell r="C53" t="str">
            <v>BUDGET 2011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D53">
            <v>0</v>
          </cell>
          <cell r="AE53">
            <v>0</v>
          </cell>
          <cell r="AG53">
            <v>0</v>
          </cell>
          <cell r="AH53">
            <v>0</v>
          </cell>
          <cell r="AJ53">
            <v>0</v>
          </cell>
        </row>
        <row r="54">
          <cell r="A54" t="str">
            <v>SCI AEP ACTIF 2161BUDGET 2012</v>
          </cell>
          <cell r="B54" t="str">
            <v>SCI AEP ACTIF 2161</v>
          </cell>
          <cell r="C54" t="str">
            <v>BUDGET 2012</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D54">
            <v>0</v>
          </cell>
          <cell r="AE54">
            <v>0</v>
          </cell>
          <cell r="AG54">
            <v>0</v>
          </cell>
          <cell r="AH54">
            <v>0</v>
          </cell>
          <cell r="AJ54">
            <v>0</v>
          </cell>
        </row>
        <row r="55">
          <cell r="A55" t="str">
            <v>SCI AEP ACTIF 2161BUDGET 2013</v>
          </cell>
          <cell r="B55" t="str">
            <v>SCI AEP ACTIF 2161</v>
          </cell>
          <cell r="C55" t="str">
            <v>BUDGET 2013</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D55">
            <v>0</v>
          </cell>
          <cell r="AE55">
            <v>0</v>
          </cell>
          <cell r="AG55">
            <v>0</v>
          </cell>
          <cell r="AH55">
            <v>0</v>
          </cell>
          <cell r="AJ55">
            <v>0</v>
          </cell>
        </row>
        <row r="56">
          <cell r="A56" t="str">
            <v>SCI AEP ACTIF 2161BUDGET 2014</v>
          </cell>
          <cell r="B56" t="str">
            <v>SCI AEP ACTIF 2161</v>
          </cell>
          <cell r="C56" t="str">
            <v>BUDGET 2014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D56">
            <v>0</v>
          </cell>
          <cell r="AE56">
            <v>0</v>
          </cell>
          <cell r="AG56">
            <v>0</v>
          </cell>
          <cell r="AH56">
            <v>0</v>
          </cell>
          <cell r="AJ56">
            <v>0</v>
          </cell>
        </row>
        <row r="57">
          <cell r="A57" t="str">
            <v>SCI AEP ACTIF 2161BUDGET 2015</v>
          </cell>
          <cell r="B57" t="str">
            <v>SCI AEP ACTIF 2161</v>
          </cell>
          <cell r="C57" t="str">
            <v>BUDGET 2015</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D57">
            <v>0</v>
          </cell>
          <cell r="AE57">
            <v>0</v>
          </cell>
          <cell r="AG57">
            <v>0</v>
          </cell>
          <cell r="AH57">
            <v>0</v>
          </cell>
          <cell r="AJ57">
            <v>0</v>
          </cell>
        </row>
        <row r="58">
          <cell r="A58" t="str">
            <v>SCI AEP ACTIF 2161BUDGET 2016</v>
          </cell>
          <cell r="B58" t="str">
            <v>SCI AEP ACTIF 2161</v>
          </cell>
          <cell r="C58" t="str">
            <v>BUDGET 2016</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E58">
            <v>0</v>
          </cell>
          <cell r="AG58">
            <v>0</v>
          </cell>
          <cell r="AH58">
            <v>0</v>
          </cell>
          <cell r="AJ58">
            <v>0</v>
          </cell>
        </row>
        <row r="59">
          <cell r="A59" t="str">
            <v>SCI AEP ACTIF 2161BUDGET 2017</v>
          </cell>
          <cell r="B59" t="str">
            <v>SCI AEP ACTIF 2161</v>
          </cell>
          <cell r="C59" t="str">
            <v>BUDGET 2017</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D59">
            <v>0</v>
          </cell>
          <cell r="AE59">
            <v>0</v>
          </cell>
          <cell r="AG59">
            <v>0</v>
          </cell>
          <cell r="AH59">
            <v>0</v>
          </cell>
          <cell r="AJ59">
            <v>0</v>
          </cell>
        </row>
        <row r="60">
          <cell r="A60" t="str">
            <v>SCI AEP ACTIF 216238717</v>
          </cell>
          <cell r="B60" t="str">
            <v>SCI AEP ACTIF 2162</v>
          </cell>
          <cell r="C60">
            <v>38717</v>
          </cell>
          <cell r="D60">
            <v>430.20031</v>
          </cell>
          <cell r="E60">
            <v>0</v>
          </cell>
          <cell r="F60">
            <v>73.205389999999994</v>
          </cell>
          <cell r="G60">
            <v>47.261000000000003</v>
          </cell>
          <cell r="H60">
            <v>315.37079</v>
          </cell>
          <cell r="I60">
            <v>0</v>
          </cell>
          <cell r="J60">
            <v>513.34066999999993</v>
          </cell>
          <cell r="K60">
            <v>0</v>
          </cell>
          <cell r="L60">
            <v>355.80723</v>
          </cell>
          <cell r="M60">
            <v>2.1537700000000002</v>
          </cell>
          <cell r="N60">
            <v>1.3220499999999999</v>
          </cell>
          <cell r="O60">
            <v>1.09714</v>
          </cell>
          <cell r="P60">
            <v>0</v>
          </cell>
          <cell r="Q60">
            <v>0</v>
          </cell>
          <cell r="R60">
            <v>0</v>
          </cell>
          <cell r="S60">
            <v>14.993469999999999</v>
          </cell>
          <cell r="T60">
            <v>6.6526200000000006</v>
          </cell>
          <cell r="U60">
            <v>30.86</v>
          </cell>
          <cell r="V60">
            <v>15.186999999999999</v>
          </cell>
          <cell r="W60">
            <v>0</v>
          </cell>
          <cell r="X60">
            <v>0</v>
          </cell>
          <cell r="Y60">
            <v>229.24067000000002</v>
          </cell>
          <cell r="Z60">
            <v>8.3635699999999993</v>
          </cell>
          <cell r="AA60">
            <v>-8.3599999999999994E-3</v>
          </cell>
          <cell r="AB60">
            <v>85.909300000000002</v>
          </cell>
          <cell r="AD60">
            <v>0</v>
          </cell>
          <cell r="AE60">
            <v>0</v>
          </cell>
          <cell r="AG60">
            <v>0.35608999999999996</v>
          </cell>
          <cell r="AH60">
            <v>0</v>
          </cell>
          <cell r="AJ60">
            <v>0</v>
          </cell>
        </row>
        <row r="61">
          <cell r="A61" t="str">
            <v>SCI AEP ACTIF 216239082</v>
          </cell>
          <cell r="B61" t="str">
            <v>SCI AEP ACTIF 2162</v>
          </cell>
          <cell r="C61">
            <v>39082</v>
          </cell>
          <cell r="D61">
            <v>431.00193000000002</v>
          </cell>
          <cell r="E61">
            <v>0</v>
          </cell>
          <cell r="F61">
            <v>114.12222</v>
          </cell>
          <cell r="G61">
            <v>47.387999999999998</v>
          </cell>
          <cell r="H61">
            <v>72.458590000000001</v>
          </cell>
          <cell r="I61">
            <v>0</v>
          </cell>
          <cell r="J61">
            <v>43.96819</v>
          </cell>
          <cell r="K61">
            <v>0</v>
          </cell>
          <cell r="L61">
            <v>107.2818</v>
          </cell>
          <cell r="M61">
            <v>1.0818800000000002</v>
          </cell>
          <cell r="N61">
            <v>0.2475</v>
          </cell>
          <cell r="O61">
            <v>15.2689</v>
          </cell>
          <cell r="P61">
            <v>0</v>
          </cell>
          <cell r="Q61">
            <v>0</v>
          </cell>
          <cell r="R61">
            <v>0</v>
          </cell>
          <cell r="S61">
            <v>1.8865099999999999</v>
          </cell>
          <cell r="T61">
            <v>1.5462899999999999</v>
          </cell>
          <cell r="U61">
            <v>32.201000000000001</v>
          </cell>
          <cell r="V61">
            <v>15.186999999999999</v>
          </cell>
          <cell r="W61">
            <v>0</v>
          </cell>
          <cell r="X61">
            <v>0</v>
          </cell>
          <cell r="Y61">
            <v>230.67690999999999</v>
          </cell>
          <cell r="Z61">
            <v>0</v>
          </cell>
          <cell r="AA61">
            <v>4.8496899999999998</v>
          </cell>
          <cell r="AB61">
            <v>-5.9190399999999999</v>
          </cell>
          <cell r="AD61">
            <v>0</v>
          </cell>
          <cell r="AE61">
            <v>0</v>
          </cell>
          <cell r="AG61">
            <v>0</v>
          </cell>
          <cell r="AH61">
            <v>0</v>
          </cell>
          <cell r="AJ61">
            <v>0</v>
          </cell>
        </row>
        <row r="62">
          <cell r="A62" t="str">
            <v>SCI AEP ACTIF 216239447</v>
          </cell>
          <cell r="B62" t="str">
            <v>SCI AEP ACTIF 2162</v>
          </cell>
          <cell r="C62">
            <v>39447</v>
          </cell>
          <cell r="D62">
            <v>456.06678999999997</v>
          </cell>
          <cell r="E62">
            <v>0</v>
          </cell>
          <cell r="F62">
            <v>96.924869999999999</v>
          </cell>
          <cell r="G62">
            <v>45.264789999999998</v>
          </cell>
          <cell r="H62">
            <v>-60.267720000000004</v>
          </cell>
          <cell r="I62">
            <v>0</v>
          </cell>
          <cell r="J62">
            <v>0</v>
          </cell>
          <cell r="K62">
            <v>0</v>
          </cell>
          <cell r="L62">
            <v>29.388500000000001</v>
          </cell>
          <cell r="M62">
            <v>1.0341500000000001</v>
          </cell>
          <cell r="N62">
            <v>0</v>
          </cell>
          <cell r="O62">
            <v>4.9997799999999994</v>
          </cell>
          <cell r="P62">
            <v>0</v>
          </cell>
          <cell r="Q62">
            <v>0</v>
          </cell>
          <cell r="R62">
            <v>0</v>
          </cell>
          <cell r="S62">
            <v>14.949339999999999</v>
          </cell>
          <cell r="T62">
            <v>0</v>
          </cell>
          <cell r="U62">
            <v>33.155999999999999</v>
          </cell>
          <cell r="V62">
            <v>15.186999999999999</v>
          </cell>
          <cell r="W62">
            <v>0</v>
          </cell>
          <cell r="X62">
            <v>0</v>
          </cell>
          <cell r="Y62">
            <v>231.63124999999999</v>
          </cell>
          <cell r="Z62">
            <v>0</v>
          </cell>
          <cell r="AA62">
            <v>0</v>
          </cell>
          <cell r="AB62">
            <v>0</v>
          </cell>
          <cell r="AD62">
            <v>0</v>
          </cell>
          <cell r="AE62">
            <v>0</v>
          </cell>
          <cell r="AG62">
            <v>0</v>
          </cell>
          <cell r="AH62">
            <v>0.46148</v>
          </cell>
          <cell r="AJ62">
            <v>0</v>
          </cell>
        </row>
        <row r="63">
          <cell r="A63" t="str">
            <v>SCI AEP ACTIF 2162BUDGET 2007</v>
          </cell>
          <cell r="B63" t="str">
            <v>SCI AEP ACTIF 2162</v>
          </cell>
          <cell r="C63" t="str">
            <v>BUDGET 2007</v>
          </cell>
          <cell r="D63">
            <v>441.685</v>
          </cell>
          <cell r="E63">
            <v>0</v>
          </cell>
          <cell r="F63">
            <v>98.959000000000003</v>
          </cell>
          <cell r="G63">
            <v>39.058999999999997</v>
          </cell>
          <cell r="H63">
            <v>0</v>
          </cell>
          <cell r="I63">
            <v>0</v>
          </cell>
          <cell r="J63">
            <v>0</v>
          </cell>
          <cell r="K63">
            <v>0</v>
          </cell>
          <cell r="L63">
            <v>71.519000000000005</v>
          </cell>
          <cell r="M63">
            <v>1.103</v>
          </cell>
          <cell r="N63">
            <v>7.6420000000000003</v>
          </cell>
          <cell r="O63">
            <v>0</v>
          </cell>
          <cell r="P63">
            <v>0</v>
          </cell>
          <cell r="Q63">
            <v>0</v>
          </cell>
          <cell r="R63">
            <v>0</v>
          </cell>
          <cell r="S63">
            <v>12.541</v>
          </cell>
          <cell r="T63">
            <v>0</v>
          </cell>
          <cell r="U63">
            <v>24.387</v>
          </cell>
          <cell r="V63">
            <v>15.186999999999999</v>
          </cell>
          <cell r="W63">
            <v>0</v>
          </cell>
          <cell r="X63">
            <v>0</v>
          </cell>
          <cell r="Y63">
            <v>0</v>
          </cell>
          <cell r="Z63">
            <v>0</v>
          </cell>
          <cell r="AA63">
            <v>0</v>
          </cell>
          <cell r="AB63">
            <v>20</v>
          </cell>
          <cell r="AD63">
            <v>0</v>
          </cell>
          <cell r="AE63">
            <v>0</v>
          </cell>
          <cell r="AG63">
            <v>0</v>
          </cell>
          <cell r="AH63">
            <v>0</v>
          </cell>
          <cell r="AJ63">
            <v>0</v>
          </cell>
        </row>
        <row r="64">
          <cell r="A64" t="str">
            <v>SCI AEP ACTIF 2162BUDGET 2008</v>
          </cell>
          <cell r="B64" t="str">
            <v>SCI AEP ACTIF 2162</v>
          </cell>
          <cell r="C64" t="str">
            <v>BUDGET 2008</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D64">
            <v>0</v>
          </cell>
          <cell r="AE64">
            <v>0</v>
          </cell>
          <cell r="AG64">
            <v>0</v>
          </cell>
          <cell r="AH64">
            <v>0</v>
          </cell>
          <cell r="AJ64">
            <v>0</v>
          </cell>
        </row>
        <row r="65">
          <cell r="A65" t="str">
            <v>SCI AEP ACTIF 2162BUDGET 2009</v>
          </cell>
          <cell r="B65" t="str">
            <v>SCI AEP ACTIF 2162</v>
          </cell>
          <cell r="C65" t="str">
            <v>BUDGET 2009</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D65">
            <v>0</v>
          </cell>
          <cell r="AE65">
            <v>0</v>
          </cell>
          <cell r="AG65">
            <v>0</v>
          </cell>
          <cell r="AH65">
            <v>0</v>
          </cell>
          <cell r="AJ65">
            <v>0</v>
          </cell>
        </row>
        <row r="66">
          <cell r="A66" t="str">
            <v>SCI AEP ACTIF 2162BUDGET 2010</v>
          </cell>
          <cell r="B66" t="str">
            <v>SCI AEP ACTIF 2162</v>
          </cell>
          <cell r="C66" t="str">
            <v>BUDGET 2010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D66">
            <v>0</v>
          </cell>
          <cell r="AE66">
            <v>0</v>
          </cell>
          <cell r="AG66">
            <v>0</v>
          </cell>
          <cell r="AH66">
            <v>0</v>
          </cell>
          <cell r="AJ66">
            <v>0</v>
          </cell>
        </row>
        <row r="67">
          <cell r="A67" t="str">
            <v>SCI AEP ACTIF 2162BUDGET 2011</v>
          </cell>
          <cell r="B67" t="str">
            <v>SCI AEP ACTIF 2162</v>
          </cell>
          <cell r="C67" t="str">
            <v>BUDGET 2011</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D67">
            <v>0</v>
          </cell>
          <cell r="AE67">
            <v>0</v>
          </cell>
          <cell r="AG67">
            <v>0</v>
          </cell>
          <cell r="AH67">
            <v>0</v>
          </cell>
          <cell r="AJ67">
            <v>0</v>
          </cell>
        </row>
        <row r="68">
          <cell r="A68" t="str">
            <v>SCI AEP ACTIF 2162BUDGET 2012</v>
          </cell>
          <cell r="B68" t="str">
            <v>SCI AEP ACTIF 2162</v>
          </cell>
          <cell r="C68" t="str">
            <v>BUDGET 2012</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G68">
            <v>0</v>
          </cell>
          <cell r="AH68">
            <v>0</v>
          </cell>
          <cell r="AJ68">
            <v>0</v>
          </cell>
        </row>
        <row r="69">
          <cell r="A69" t="str">
            <v>SCI AEP ACTIF 2162BUDGET 2013</v>
          </cell>
          <cell r="B69" t="str">
            <v>SCI AEP ACTIF 2162</v>
          </cell>
          <cell r="C69" t="str">
            <v>BUDGET 2013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D69">
            <v>0</v>
          </cell>
          <cell r="AE69">
            <v>0</v>
          </cell>
          <cell r="AG69">
            <v>0</v>
          </cell>
          <cell r="AH69">
            <v>0</v>
          </cell>
          <cell r="AJ69">
            <v>0</v>
          </cell>
        </row>
        <row r="70">
          <cell r="A70" t="str">
            <v>SCI AEP ACTIF 2162BUDGET 2014</v>
          </cell>
          <cell r="B70" t="str">
            <v>SCI AEP ACTIF 2162</v>
          </cell>
          <cell r="C70" t="str">
            <v>BUDGET 2014</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D70">
            <v>0</v>
          </cell>
          <cell r="AE70">
            <v>0</v>
          </cell>
          <cell r="AG70">
            <v>0</v>
          </cell>
          <cell r="AH70">
            <v>0</v>
          </cell>
          <cell r="AJ70">
            <v>0</v>
          </cell>
        </row>
        <row r="71">
          <cell r="A71" t="str">
            <v>SCI AEP ACTIF 2162BUDGET 2015</v>
          </cell>
          <cell r="B71" t="str">
            <v>SCI AEP ACTIF 2162</v>
          </cell>
          <cell r="C71" t="str">
            <v>BUDGET 2015</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D71">
            <v>0</v>
          </cell>
          <cell r="AE71">
            <v>0</v>
          </cell>
          <cell r="AG71">
            <v>0</v>
          </cell>
          <cell r="AH71">
            <v>0</v>
          </cell>
          <cell r="AJ71">
            <v>0</v>
          </cell>
        </row>
        <row r="72">
          <cell r="A72" t="str">
            <v>SCI AEP ACTIF 2162BUDGET 2016</v>
          </cell>
          <cell r="B72" t="str">
            <v>SCI AEP ACTIF 2162</v>
          </cell>
          <cell r="C72" t="str">
            <v>BUDGET 2016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D72">
            <v>0</v>
          </cell>
          <cell r="AE72">
            <v>0</v>
          </cell>
          <cell r="AG72">
            <v>0</v>
          </cell>
          <cell r="AH72">
            <v>0</v>
          </cell>
          <cell r="AJ72">
            <v>0</v>
          </cell>
        </row>
        <row r="73">
          <cell r="A73" t="str">
            <v>SCI AEP ACTIF 2162BUDGET 2017</v>
          </cell>
          <cell r="B73" t="str">
            <v>SCI AEP ACTIF 2162</v>
          </cell>
          <cell r="C73" t="str">
            <v>BUDGET 2017</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D73">
            <v>0</v>
          </cell>
          <cell r="AE73">
            <v>0</v>
          </cell>
          <cell r="AG73">
            <v>0</v>
          </cell>
          <cell r="AH73">
            <v>0</v>
          </cell>
          <cell r="AJ73">
            <v>0</v>
          </cell>
        </row>
        <row r="74">
          <cell r="A74" t="str">
            <v>SCI AEP ACTIF 216438717</v>
          </cell>
          <cell r="B74" t="str">
            <v>SCI AEP ACTIF 2164</v>
          </cell>
          <cell r="C74">
            <v>38717</v>
          </cell>
          <cell r="D74">
            <v>435.16086999999999</v>
          </cell>
          <cell r="E74">
            <v>0</v>
          </cell>
          <cell r="F74">
            <v>33.290660000000003</v>
          </cell>
          <cell r="G74">
            <v>6.74275</v>
          </cell>
          <cell r="H74">
            <v>17.640889999999999</v>
          </cell>
          <cell r="I74">
            <v>0</v>
          </cell>
          <cell r="J74">
            <v>4.4097900000000001</v>
          </cell>
          <cell r="K74">
            <v>0</v>
          </cell>
          <cell r="L74">
            <v>116.91666000000001</v>
          </cell>
          <cell r="M74">
            <v>2.12242</v>
          </cell>
          <cell r="N74">
            <v>0</v>
          </cell>
          <cell r="O74">
            <v>0</v>
          </cell>
          <cell r="P74">
            <v>0</v>
          </cell>
          <cell r="Q74">
            <v>0</v>
          </cell>
          <cell r="R74">
            <v>0</v>
          </cell>
          <cell r="S74">
            <v>0.37352999999999997</v>
          </cell>
          <cell r="T74">
            <v>15.2525</v>
          </cell>
          <cell r="U74">
            <v>6.7830000000000004</v>
          </cell>
          <cell r="V74">
            <v>0</v>
          </cell>
          <cell r="W74">
            <v>0</v>
          </cell>
          <cell r="X74">
            <v>0</v>
          </cell>
          <cell r="Y74">
            <v>121.27018</v>
          </cell>
          <cell r="Z74">
            <v>242.06800000000001</v>
          </cell>
          <cell r="AA74">
            <v>2.5133399999999999</v>
          </cell>
          <cell r="AB74">
            <v>3.4394499999999999</v>
          </cell>
          <cell r="AD74">
            <v>0</v>
          </cell>
          <cell r="AE74">
            <v>0</v>
          </cell>
          <cell r="AG74">
            <v>0</v>
          </cell>
          <cell r="AH74">
            <v>0</v>
          </cell>
          <cell r="AJ74">
            <v>0</v>
          </cell>
        </row>
        <row r="75">
          <cell r="A75" t="str">
            <v>SCI AEP ACTIF 216439082</v>
          </cell>
          <cell r="B75" t="str">
            <v>SCI AEP ACTIF 2164</v>
          </cell>
          <cell r="C75">
            <v>39082</v>
          </cell>
          <cell r="D75">
            <v>387.11748</v>
          </cell>
          <cell r="E75">
            <v>0.1741</v>
          </cell>
          <cell r="F75">
            <v>40.307230000000004</v>
          </cell>
          <cell r="G75">
            <v>7.1870000000000003</v>
          </cell>
          <cell r="H75">
            <v>24.201090000000001</v>
          </cell>
          <cell r="I75">
            <v>0</v>
          </cell>
          <cell r="J75">
            <v>242.06800000000001</v>
          </cell>
          <cell r="K75">
            <v>0</v>
          </cell>
          <cell r="L75">
            <v>14.81007</v>
          </cell>
          <cell r="M75">
            <v>0.63919999999999999</v>
          </cell>
          <cell r="N75">
            <v>0</v>
          </cell>
          <cell r="O75">
            <v>14.542899999999999</v>
          </cell>
          <cell r="P75">
            <v>0</v>
          </cell>
          <cell r="Q75">
            <v>0</v>
          </cell>
          <cell r="R75">
            <v>0</v>
          </cell>
          <cell r="S75">
            <v>11.963100000000001</v>
          </cell>
          <cell r="T75">
            <v>20.304819999999999</v>
          </cell>
          <cell r="U75">
            <v>7.1870000000000003</v>
          </cell>
          <cell r="V75">
            <v>0</v>
          </cell>
          <cell r="W75">
            <v>0</v>
          </cell>
          <cell r="X75">
            <v>0</v>
          </cell>
          <cell r="Y75">
            <v>121.29670999999999</v>
          </cell>
          <cell r="Z75">
            <v>0</v>
          </cell>
          <cell r="AA75">
            <v>0</v>
          </cell>
          <cell r="AB75">
            <v>1.7916800000000002</v>
          </cell>
          <cell r="AD75">
            <v>0</v>
          </cell>
          <cell r="AE75">
            <v>0</v>
          </cell>
          <cell r="AG75">
            <v>0</v>
          </cell>
          <cell r="AH75">
            <v>0</v>
          </cell>
          <cell r="AJ75">
            <v>0</v>
          </cell>
        </row>
        <row r="76">
          <cell r="A76" t="str">
            <v>SCI AEP ACTIF 216439447</v>
          </cell>
          <cell r="B76" t="str">
            <v>SCI AEP ACTIF 2164</v>
          </cell>
          <cell r="C76">
            <v>39447</v>
          </cell>
          <cell r="D76">
            <v>459.04906</v>
          </cell>
          <cell r="E76">
            <v>2.9999999999999997E-5</v>
          </cell>
          <cell r="F76">
            <v>26.793410000000002</v>
          </cell>
          <cell r="G76">
            <v>7.3223200000000004</v>
          </cell>
          <cell r="H76">
            <v>3.2775300000000001</v>
          </cell>
          <cell r="I76">
            <v>0</v>
          </cell>
          <cell r="J76">
            <v>0</v>
          </cell>
          <cell r="K76">
            <v>0</v>
          </cell>
          <cell r="L76">
            <v>17.958099999999998</v>
          </cell>
          <cell r="M76">
            <v>0.60724</v>
          </cell>
          <cell r="N76">
            <v>0</v>
          </cell>
          <cell r="O76">
            <v>2.4646300000000001</v>
          </cell>
          <cell r="P76">
            <v>0</v>
          </cell>
          <cell r="Q76">
            <v>0</v>
          </cell>
          <cell r="R76">
            <v>0</v>
          </cell>
          <cell r="S76">
            <v>10.994590000000001</v>
          </cell>
          <cell r="T76">
            <v>13.568860000000001</v>
          </cell>
          <cell r="U76">
            <v>7.4089999999999998</v>
          </cell>
          <cell r="V76">
            <v>0</v>
          </cell>
          <cell r="W76">
            <v>0</v>
          </cell>
          <cell r="X76">
            <v>0</v>
          </cell>
          <cell r="Y76">
            <v>121.29670999999999</v>
          </cell>
          <cell r="Z76">
            <v>0</v>
          </cell>
          <cell r="AA76">
            <v>0</v>
          </cell>
          <cell r="AB76">
            <v>0.14483000000000001</v>
          </cell>
          <cell r="AD76">
            <v>0</v>
          </cell>
          <cell r="AE76">
            <v>0</v>
          </cell>
          <cell r="AG76">
            <v>0</v>
          </cell>
          <cell r="AH76">
            <v>0</v>
          </cell>
          <cell r="AJ76">
            <v>0</v>
          </cell>
        </row>
        <row r="77">
          <cell r="A77" t="str">
            <v>SCI AEP ACTIF 2164BUDGET 2007</v>
          </cell>
          <cell r="B77" t="str">
            <v>SCI AEP ACTIF 2164</v>
          </cell>
          <cell r="C77" t="str">
            <v>BUDGET 2007</v>
          </cell>
          <cell r="D77">
            <v>461.62599999999998</v>
          </cell>
          <cell r="E77">
            <v>0</v>
          </cell>
          <cell r="F77">
            <v>31.552</v>
          </cell>
          <cell r="G77">
            <v>7.43</v>
          </cell>
          <cell r="H77">
            <v>0</v>
          </cell>
          <cell r="I77">
            <v>0</v>
          </cell>
          <cell r="J77">
            <v>0</v>
          </cell>
          <cell r="K77">
            <v>0</v>
          </cell>
          <cell r="L77">
            <v>28.052</v>
          </cell>
          <cell r="M77">
            <v>0</v>
          </cell>
          <cell r="N77">
            <v>16.094999999999999</v>
          </cell>
          <cell r="O77">
            <v>0</v>
          </cell>
          <cell r="P77">
            <v>0</v>
          </cell>
          <cell r="Q77">
            <v>0</v>
          </cell>
          <cell r="R77">
            <v>0</v>
          </cell>
          <cell r="S77">
            <v>0</v>
          </cell>
          <cell r="T77">
            <v>0</v>
          </cell>
          <cell r="U77">
            <v>7.4749999999999996</v>
          </cell>
          <cell r="V77">
            <v>0</v>
          </cell>
          <cell r="W77">
            <v>0</v>
          </cell>
          <cell r="X77">
            <v>0</v>
          </cell>
          <cell r="Y77">
            <v>0</v>
          </cell>
          <cell r="Z77">
            <v>0</v>
          </cell>
          <cell r="AA77">
            <v>0</v>
          </cell>
          <cell r="AB77">
            <v>0</v>
          </cell>
          <cell r="AD77">
            <v>0</v>
          </cell>
          <cell r="AE77">
            <v>0</v>
          </cell>
          <cell r="AG77">
            <v>0</v>
          </cell>
          <cell r="AH77">
            <v>0</v>
          </cell>
          <cell r="AJ77">
            <v>0</v>
          </cell>
        </row>
        <row r="78">
          <cell r="A78" t="str">
            <v>SCI AEP ACTIF 2164BUDGET 2008</v>
          </cell>
          <cell r="B78" t="str">
            <v>SCI AEP ACTIF 2164</v>
          </cell>
          <cell r="C78" t="str">
            <v>BUDGET 2008</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D78">
            <v>0</v>
          </cell>
          <cell r="AE78">
            <v>0</v>
          </cell>
          <cell r="AG78">
            <v>0</v>
          </cell>
          <cell r="AH78">
            <v>0</v>
          </cell>
          <cell r="AJ78">
            <v>0</v>
          </cell>
        </row>
        <row r="79">
          <cell r="A79" t="str">
            <v>SCI AEP ACTIF 2164BUDGET 2009</v>
          </cell>
          <cell r="B79" t="str">
            <v>SCI AEP ACTIF 2164</v>
          </cell>
          <cell r="C79" t="str">
            <v>BUDGET 2009</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D79">
            <v>0</v>
          </cell>
          <cell r="AE79">
            <v>0</v>
          </cell>
          <cell r="AG79">
            <v>0</v>
          </cell>
          <cell r="AH79">
            <v>0</v>
          </cell>
          <cell r="AJ79">
            <v>0</v>
          </cell>
        </row>
        <row r="80">
          <cell r="A80" t="str">
            <v>SCI AEP ACTIF 2164BUDGET 2010</v>
          </cell>
          <cell r="B80" t="str">
            <v>SCI AEP ACTIF 2164</v>
          </cell>
          <cell r="C80" t="str">
            <v>BUDGET 2010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D80">
            <v>0</v>
          </cell>
          <cell r="AE80">
            <v>0</v>
          </cell>
          <cell r="AG80">
            <v>0</v>
          </cell>
          <cell r="AH80">
            <v>0</v>
          </cell>
          <cell r="AJ80">
            <v>0</v>
          </cell>
        </row>
        <row r="81">
          <cell r="A81" t="str">
            <v>SCI AEP ACTIF 2164BUDGET 2011</v>
          </cell>
          <cell r="B81" t="str">
            <v>SCI AEP ACTIF 2164</v>
          </cell>
          <cell r="C81" t="str">
            <v>BUDGET 2011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D81">
            <v>0</v>
          </cell>
          <cell r="AE81">
            <v>0</v>
          </cell>
          <cell r="AG81">
            <v>0</v>
          </cell>
          <cell r="AH81">
            <v>0</v>
          </cell>
          <cell r="AJ81">
            <v>0</v>
          </cell>
        </row>
        <row r="82">
          <cell r="A82" t="str">
            <v>SCI AEP ACTIF 2164BUDGET 2012</v>
          </cell>
          <cell r="B82" t="str">
            <v>SCI AEP ACTIF 2164</v>
          </cell>
          <cell r="C82" t="str">
            <v>BUDGET 2012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D82">
            <v>0</v>
          </cell>
          <cell r="AE82">
            <v>0</v>
          </cell>
          <cell r="AG82">
            <v>0</v>
          </cell>
          <cell r="AH82">
            <v>0</v>
          </cell>
          <cell r="AJ82">
            <v>0</v>
          </cell>
        </row>
        <row r="83">
          <cell r="A83" t="str">
            <v>SCI AEP ACTIF 2164BUDGET 2013</v>
          </cell>
          <cell r="B83" t="str">
            <v>SCI AEP ACTIF 2164</v>
          </cell>
          <cell r="C83" t="str">
            <v>BUDGET 2013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D83">
            <v>0</v>
          </cell>
          <cell r="AE83">
            <v>0</v>
          </cell>
          <cell r="AG83">
            <v>0</v>
          </cell>
          <cell r="AH83">
            <v>0</v>
          </cell>
          <cell r="AJ83">
            <v>0</v>
          </cell>
        </row>
        <row r="84">
          <cell r="A84" t="str">
            <v>SCI AEP ACTIF 2164BUDGET 2014</v>
          </cell>
          <cell r="B84" t="str">
            <v>SCI AEP ACTIF 2164</v>
          </cell>
          <cell r="C84" t="str">
            <v>BUDGET 2014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D84">
            <v>0</v>
          </cell>
          <cell r="AE84">
            <v>0</v>
          </cell>
          <cell r="AG84">
            <v>0</v>
          </cell>
          <cell r="AH84">
            <v>0</v>
          </cell>
          <cell r="AJ84">
            <v>0</v>
          </cell>
        </row>
        <row r="85">
          <cell r="A85" t="str">
            <v>SCI AEP ACTIF 2164BUDGET 2015</v>
          </cell>
          <cell r="B85" t="str">
            <v>SCI AEP ACTIF 2164</v>
          </cell>
          <cell r="C85" t="str">
            <v>BUDGET 2015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D85">
            <v>0</v>
          </cell>
          <cell r="AE85">
            <v>0</v>
          </cell>
          <cell r="AG85">
            <v>0</v>
          </cell>
          <cell r="AH85">
            <v>0</v>
          </cell>
          <cell r="AJ85">
            <v>0</v>
          </cell>
        </row>
        <row r="86">
          <cell r="A86" t="str">
            <v>SCI AEP ACTIF 2164BUDGET 2016</v>
          </cell>
          <cell r="B86" t="str">
            <v>SCI AEP ACTIF 2164</v>
          </cell>
          <cell r="C86" t="str">
            <v>BUDGET 2016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D86">
            <v>0</v>
          </cell>
          <cell r="AE86">
            <v>0</v>
          </cell>
          <cell r="AG86">
            <v>0</v>
          </cell>
          <cell r="AH86">
            <v>0</v>
          </cell>
          <cell r="AJ86">
            <v>0</v>
          </cell>
        </row>
        <row r="87">
          <cell r="A87" t="str">
            <v>SCI AEP ACTIF 2164BUDGET 2017</v>
          </cell>
          <cell r="B87" t="str">
            <v>SCI AEP ACTIF 2164</v>
          </cell>
          <cell r="C87" t="str">
            <v>BUDGET 2017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D87">
            <v>0</v>
          </cell>
          <cell r="AE87">
            <v>0</v>
          </cell>
          <cell r="AG87">
            <v>0</v>
          </cell>
          <cell r="AH87">
            <v>0</v>
          </cell>
          <cell r="AJ87">
            <v>0</v>
          </cell>
        </row>
        <row r="88">
          <cell r="A88" t="str">
            <v>SCI AEP ACTIF 216538717</v>
          </cell>
          <cell r="B88" t="str">
            <v>SCI AEP ACTIF 2165</v>
          </cell>
          <cell r="C88">
            <v>38717</v>
          </cell>
          <cell r="D88">
            <v>484.09303999999997</v>
          </cell>
          <cell r="E88">
            <v>19.66545</v>
          </cell>
          <cell r="F88">
            <v>262.57276000000002</v>
          </cell>
          <cell r="G88">
            <v>33.53</v>
          </cell>
          <cell r="H88">
            <v>-20.14188</v>
          </cell>
          <cell r="I88">
            <v>0</v>
          </cell>
          <cell r="J88">
            <v>0</v>
          </cell>
          <cell r="K88">
            <v>0</v>
          </cell>
          <cell r="L88">
            <v>125.61414000000001</v>
          </cell>
          <cell r="M88">
            <v>1.40917</v>
          </cell>
          <cell r="N88">
            <v>0</v>
          </cell>
          <cell r="O88">
            <v>0</v>
          </cell>
          <cell r="P88">
            <v>0</v>
          </cell>
          <cell r="Q88">
            <v>0</v>
          </cell>
          <cell r="R88">
            <v>0</v>
          </cell>
          <cell r="S88">
            <v>7.70885</v>
          </cell>
          <cell r="T88">
            <v>5.6119999999999996E-2</v>
          </cell>
          <cell r="U88">
            <v>21.552</v>
          </cell>
          <cell r="V88">
            <v>11.978</v>
          </cell>
          <cell r="W88">
            <v>0</v>
          </cell>
          <cell r="X88">
            <v>0</v>
          </cell>
          <cell r="Y88">
            <v>181.59920000000002</v>
          </cell>
          <cell r="Z88">
            <v>0</v>
          </cell>
          <cell r="AA88">
            <v>0</v>
          </cell>
          <cell r="AB88">
            <v>140.47230999999999</v>
          </cell>
          <cell r="AD88">
            <v>0.99715999999999994</v>
          </cell>
          <cell r="AE88">
            <v>0</v>
          </cell>
          <cell r="AG88">
            <v>0</v>
          </cell>
          <cell r="AH88">
            <v>0</v>
          </cell>
          <cell r="AJ88">
            <v>0</v>
          </cell>
        </row>
        <row r="89">
          <cell r="A89" t="str">
            <v>SCI AEP ACTIF 216539082</v>
          </cell>
          <cell r="B89" t="str">
            <v>SCI AEP ACTIF 2165</v>
          </cell>
          <cell r="C89">
            <v>39082</v>
          </cell>
          <cell r="D89">
            <v>507.09868</v>
          </cell>
          <cell r="E89">
            <v>0</v>
          </cell>
          <cell r="F89">
            <v>226.48667</v>
          </cell>
          <cell r="G89">
            <v>34.235999999999997</v>
          </cell>
          <cell r="H89">
            <v>-65.550529999999995</v>
          </cell>
          <cell r="I89">
            <v>0</v>
          </cell>
          <cell r="J89">
            <v>0</v>
          </cell>
          <cell r="K89">
            <v>0</v>
          </cell>
          <cell r="L89">
            <v>265.02557000000002</v>
          </cell>
          <cell r="M89">
            <v>0.4244</v>
          </cell>
          <cell r="N89">
            <v>0</v>
          </cell>
          <cell r="O89">
            <v>16.599139999999998</v>
          </cell>
          <cell r="P89">
            <v>0</v>
          </cell>
          <cell r="Q89">
            <v>0</v>
          </cell>
          <cell r="R89">
            <v>0</v>
          </cell>
          <cell r="S89">
            <v>5.04115</v>
          </cell>
          <cell r="T89">
            <v>0</v>
          </cell>
          <cell r="U89">
            <v>22.257999999999999</v>
          </cell>
          <cell r="V89">
            <v>11.978</v>
          </cell>
          <cell r="W89">
            <v>0</v>
          </cell>
          <cell r="X89">
            <v>0</v>
          </cell>
          <cell r="Y89">
            <v>181.59920000000002</v>
          </cell>
          <cell r="Z89">
            <v>0</v>
          </cell>
          <cell r="AA89">
            <v>0</v>
          </cell>
          <cell r="AB89">
            <v>76.429210000000012</v>
          </cell>
          <cell r="AD89">
            <v>0.96450999999999998</v>
          </cell>
          <cell r="AE89">
            <v>0</v>
          </cell>
          <cell r="AG89">
            <v>0</v>
          </cell>
          <cell r="AH89">
            <v>0</v>
          </cell>
          <cell r="AJ89">
            <v>0</v>
          </cell>
        </row>
        <row r="90">
          <cell r="A90" t="str">
            <v>SCI AEP ACTIF 216539447</v>
          </cell>
          <cell r="B90" t="str">
            <v>SCI AEP ACTIF 2165</v>
          </cell>
          <cell r="C90">
            <v>39447</v>
          </cell>
          <cell r="D90">
            <v>0</v>
          </cell>
          <cell r="E90">
            <v>0</v>
          </cell>
          <cell r="F90">
            <v>326.32682999999997</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D90">
            <v>0</v>
          </cell>
          <cell r="AE90">
            <v>0</v>
          </cell>
          <cell r="AG90">
            <v>0</v>
          </cell>
          <cell r="AH90">
            <v>0</v>
          </cell>
          <cell r="AJ90">
            <v>0</v>
          </cell>
        </row>
        <row r="91">
          <cell r="A91" t="str">
            <v>SCI AEP ACTIF 2165BUDGET 2007</v>
          </cell>
          <cell r="B91" t="str">
            <v>SCI AEP ACTIF 2165</v>
          </cell>
          <cell r="C91" t="str">
            <v>BUDGET 2007</v>
          </cell>
          <cell r="D91">
            <v>524.57500000000005</v>
          </cell>
          <cell r="E91">
            <v>0</v>
          </cell>
          <cell r="F91">
            <v>123.304</v>
          </cell>
          <cell r="G91">
            <v>34.902000000000001</v>
          </cell>
          <cell r="H91">
            <v>0</v>
          </cell>
          <cell r="I91">
            <v>0</v>
          </cell>
          <cell r="J91">
            <v>0</v>
          </cell>
          <cell r="K91">
            <v>0</v>
          </cell>
          <cell r="L91">
            <v>130.821</v>
          </cell>
          <cell r="M91">
            <v>0.433</v>
          </cell>
          <cell r="N91">
            <v>29.46</v>
          </cell>
          <cell r="O91">
            <v>0</v>
          </cell>
          <cell r="P91">
            <v>0</v>
          </cell>
          <cell r="Q91">
            <v>0</v>
          </cell>
          <cell r="R91">
            <v>0</v>
          </cell>
          <cell r="S91">
            <v>0</v>
          </cell>
          <cell r="T91">
            <v>0</v>
          </cell>
          <cell r="U91">
            <v>13.595000000000001</v>
          </cell>
          <cell r="V91">
            <v>11.978</v>
          </cell>
          <cell r="W91">
            <v>0</v>
          </cell>
          <cell r="X91">
            <v>0</v>
          </cell>
          <cell r="Y91">
            <v>0</v>
          </cell>
          <cell r="Z91">
            <v>0</v>
          </cell>
          <cell r="AA91">
            <v>0</v>
          </cell>
          <cell r="AB91">
            <v>255.749</v>
          </cell>
          <cell r="AD91">
            <v>0</v>
          </cell>
          <cell r="AE91">
            <v>0</v>
          </cell>
          <cell r="AG91">
            <v>0</v>
          </cell>
          <cell r="AH91">
            <v>0</v>
          </cell>
          <cell r="AJ91">
            <v>0</v>
          </cell>
        </row>
        <row r="92">
          <cell r="A92" t="str">
            <v>SCI AEP ACTIF 2165BUDGET 2008</v>
          </cell>
          <cell r="B92" t="str">
            <v>SCI AEP ACTIF 2165</v>
          </cell>
          <cell r="C92" t="str">
            <v>BUDGET 2008</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D92">
            <v>0</v>
          </cell>
          <cell r="AE92">
            <v>0</v>
          </cell>
          <cell r="AG92">
            <v>0</v>
          </cell>
          <cell r="AH92">
            <v>0</v>
          </cell>
          <cell r="AJ92">
            <v>0</v>
          </cell>
        </row>
        <row r="93">
          <cell r="A93" t="str">
            <v>SCI AEP ACTIF 2165BUDGET 2009</v>
          </cell>
          <cell r="B93" t="str">
            <v>SCI AEP ACTIF 2165</v>
          </cell>
          <cell r="C93" t="str">
            <v>BUDGET 2009</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D93">
            <v>0</v>
          </cell>
          <cell r="AE93">
            <v>0</v>
          </cell>
          <cell r="AG93">
            <v>0</v>
          </cell>
          <cell r="AH93">
            <v>0</v>
          </cell>
          <cell r="AJ93">
            <v>0</v>
          </cell>
        </row>
        <row r="94">
          <cell r="A94" t="str">
            <v>SCI AEP ACTIF 2165BUDGET 2010</v>
          </cell>
          <cell r="B94" t="str">
            <v>SCI AEP ACTIF 2165</v>
          </cell>
          <cell r="C94" t="str">
            <v>BUDGET 2010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D94">
            <v>0</v>
          </cell>
          <cell r="AE94">
            <v>0</v>
          </cell>
          <cell r="AG94">
            <v>0</v>
          </cell>
          <cell r="AH94">
            <v>0</v>
          </cell>
          <cell r="AJ94">
            <v>0</v>
          </cell>
        </row>
        <row r="95">
          <cell r="A95" t="str">
            <v>SCI AEP ACTIF 2165BUDGET 2011</v>
          </cell>
          <cell r="B95" t="str">
            <v>SCI AEP ACTIF 2165</v>
          </cell>
          <cell r="C95" t="str">
            <v>BUDGET 2011</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D95">
            <v>0</v>
          </cell>
          <cell r="AE95">
            <v>0</v>
          </cell>
          <cell r="AG95">
            <v>0</v>
          </cell>
          <cell r="AH95">
            <v>0</v>
          </cell>
          <cell r="AJ95">
            <v>0</v>
          </cell>
        </row>
        <row r="96">
          <cell r="A96" t="str">
            <v>SCI AEP ACTIF 2165BUDGET 2012</v>
          </cell>
          <cell r="B96" t="str">
            <v>SCI AEP ACTIF 2165</v>
          </cell>
          <cell r="C96" t="str">
            <v>BUDGET 2012</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D96">
            <v>0</v>
          </cell>
          <cell r="AE96">
            <v>0</v>
          </cell>
          <cell r="AG96">
            <v>0</v>
          </cell>
          <cell r="AH96">
            <v>0</v>
          </cell>
          <cell r="AJ96">
            <v>0</v>
          </cell>
        </row>
        <row r="97">
          <cell r="A97" t="str">
            <v>SCI AEP ACTIF 2165BUDGET 2013</v>
          </cell>
          <cell r="B97" t="str">
            <v>SCI AEP ACTIF 2165</v>
          </cell>
          <cell r="C97" t="str">
            <v>BUDGET 2013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D97">
            <v>0</v>
          </cell>
          <cell r="AE97">
            <v>0</v>
          </cell>
          <cell r="AG97">
            <v>0</v>
          </cell>
          <cell r="AH97">
            <v>0</v>
          </cell>
          <cell r="AJ97">
            <v>0</v>
          </cell>
        </row>
        <row r="98">
          <cell r="A98" t="str">
            <v>SCI AEP ACTIF 2165BUDGET 2014</v>
          </cell>
          <cell r="B98" t="str">
            <v>SCI AEP ACTIF 2165</v>
          </cell>
          <cell r="C98" t="str">
            <v>BUDGET 2014</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D98">
            <v>0</v>
          </cell>
          <cell r="AE98">
            <v>0</v>
          </cell>
          <cell r="AG98">
            <v>0</v>
          </cell>
          <cell r="AH98">
            <v>0</v>
          </cell>
          <cell r="AJ98">
            <v>0</v>
          </cell>
        </row>
        <row r="99">
          <cell r="A99" t="str">
            <v>SCI AEP ACTIF 2165BUDGET 2015</v>
          </cell>
          <cell r="B99" t="str">
            <v>SCI AEP ACTIF 2165</v>
          </cell>
          <cell r="C99" t="str">
            <v>BUDGET 2015</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D99">
            <v>0</v>
          </cell>
          <cell r="AE99">
            <v>0</v>
          </cell>
          <cell r="AG99">
            <v>0</v>
          </cell>
          <cell r="AH99">
            <v>0</v>
          </cell>
          <cell r="AJ99">
            <v>0</v>
          </cell>
        </row>
        <row r="100">
          <cell r="A100" t="str">
            <v>SCI AEP ACTIF 2165BUDGET 2016</v>
          </cell>
          <cell r="B100" t="str">
            <v>SCI AEP ACTIF 2165</v>
          </cell>
          <cell r="C100" t="str">
            <v>BUDGET 2016</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D100">
            <v>0</v>
          </cell>
          <cell r="AE100">
            <v>0</v>
          </cell>
          <cell r="AG100">
            <v>0</v>
          </cell>
          <cell r="AH100">
            <v>0</v>
          </cell>
          <cell r="AJ100">
            <v>0</v>
          </cell>
        </row>
        <row r="101">
          <cell r="A101" t="str">
            <v>SCI AEP ACTIF 2165BUDGET 2017</v>
          </cell>
          <cell r="B101" t="str">
            <v>SCI AEP ACTIF 2165</v>
          </cell>
          <cell r="C101" t="str">
            <v>BUDGET 2017</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D101">
            <v>0</v>
          </cell>
          <cell r="AE101">
            <v>0</v>
          </cell>
          <cell r="AG101">
            <v>0</v>
          </cell>
          <cell r="AH101">
            <v>0</v>
          </cell>
          <cell r="AJ101">
            <v>0</v>
          </cell>
        </row>
        <row r="102">
          <cell r="A102" t="str">
            <v>SCI AEP ACTIF 216638717</v>
          </cell>
          <cell r="B102" t="str">
            <v>SCI AEP ACTIF 2166</v>
          </cell>
          <cell r="C102">
            <v>38717</v>
          </cell>
          <cell r="D102">
            <v>550.95411999999999</v>
          </cell>
          <cell r="E102">
            <v>51.661199999999994</v>
          </cell>
          <cell r="F102">
            <v>146.68270999999999</v>
          </cell>
          <cell r="G102">
            <v>154.35383000000002</v>
          </cell>
          <cell r="H102">
            <v>292.79179999999997</v>
          </cell>
          <cell r="I102">
            <v>0</v>
          </cell>
          <cell r="J102">
            <v>0</v>
          </cell>
          <cell r="K102">
            <v>0</v>
          </cell>
          <cell r="L102">
            <v>10.445919999999997</v>
          </cell>
          <cell r="M102">
            <v>5.3472100000000005</v>
          </cell>
          <cell r="N102">
            <v>0</v>
          </cell>
          <cell r="O102">
            <v>200.85</v>
          </cell>
          <cell r="P102">
            <v>0</v>
          </cell>
          <cell r="Q102">
            <v>0</v>
          </cell>
          <cell r="R102">
            <v>0</v>
          </cell>
          <cell r="S102">
            <v>159.58362</v>
          </cell>
          <cell r="T102">
            <v>15.170969999999997</v>
          </cell>
          <cell r="U102">
            <v>74.867999999999995</v>
          </cell>
          <cell r="V102">
            <v>34.804000000000002</v>
          </cell>
          <cell r="W102">
            <v>0</v>
          </cell>
          <cell r="X102">
            <v>0</v>
          </cell>
          <cell r="Y102">
            <v>419.09323000000001</v>
          </cell>
          <cell r="Z102">
            <v>46.227959999999996</v>
          </cell>
          <cell r="AA102">
            <v>5.9999999999999995E-5</v>
          </cell>
          <cell r="AB102">
            <v>557.28899000000001</v>
          </cell>
          <cell r="AD102">
            <v>0</v>
          </cell>
          <cell r="AE102">
            <v>0</v>
          </cell>
          <cell r="AG102">
            <v>15450</v>
          </cell>
          <cell r="AH102">
            <v>12284.844720000001</v>
          </cell>
          <cell r="AJ102">
            <v>0</v>
          </cell>
        </row>
        <row r="103">
          <cell r="A103" t="str">
            <v>SCI AEP ACTIF 216639082</v>
          </cell>
          <cell r="B103" t="str">
            <v>SCI AEP ACTIF 2166</v>
          </cell>
          <cell r="C103">
            <v>39082</v>
          </cell>
          <cell r="D103">
            <v>-35.135080000000002</v>
          </cell>
          <cell r="E103">
            <v>35.135080000000002</v>
          </cell>
          <cell r="F103">
            <v>-18.800919999999998</v>
          </cell>
          <cell r="G103">
            <v>-9.070549999999999</v>
          </cell>
          <cell r="H103">
            <v>28.490749999999991</v>
          </cell>
          <cell r="I103">
            <v>0</v>
          </cell>
          <cell r="J103">
            <v>1.6002100000000001</v>
          </cell>
          <cell r="K103">
            <v>0</v>
          </cell>
          <cell r="L103">
            <v>0</v>
          </cell>
          <cell r="M103">
            <v>-0.27835000000000004</v>
          </cell>
          <cell r="N103">
            <v>0</v>
          </cell>
          <cell r="O103">
            <v>-2.5160000000000002E-2</v>
          </cell>
          <cell r="P103">
            <v>0</v>
          </cell>
          <cell r="Q103">
            <v>0</v>
          </cell>
          <cell r="R103">
            <v>0</v>
          </cell>
          <cell r="S103">
            <v>13.331329999999998</v>
          </cell>
          <cell r="T103">
            <v>0</v>
          </cell>
          <cell r="U103">
            <v>0</v>
          </cell>
          <cell r="V103">
            <v>0</v>
          </cell>
          <cell r="W103">
            <v>0</v>
          </cell>
          <cell r="X103">
            <v>0</v>
          </cell>
          <cell r="Y103">
            <v>0</v>
          </cell>
          <cell r="Z103">
            <v>0</v>
          </cell>
          <cell r="AA103">
            <v>0</v>
          </cell>
          <cell r="AB103">
            <v>-12.111000000000001</v>
          </cell>
          <cell r="AD103">
            <v>0</v>
          </cell>
          <cell r="AE103">
            <v>0</v>
          </cell>
          <cell r="AG103">
            <v>0</v>
          </cell>
          <cell r="AH103">
            <v>0</v>
          </cell>
          <cell r="AJ103">
            <v>0</v>
          </cell>
        </row>
        <row r="104">
          <cell r="A104" t="str">
            <v>SCI AEP ACTIF 216639447</v>
          </cell>
          <cell r="B104" t="str">
            <v>SCI AEP ACTIF 2166</v>
          </cell>
          <cell r="C104">
            <v>39447</v>
          </cell>
          <cell r="D104">
            <v>0</v>
          </cell>
          <cell r="E104">
            <v>0</v>
          </cell>
          <cell r="F104">
            <v>0</v>
          </cell>
          <cell r="G104">
            <v>-1.44099</v>
          </cell>
          <cell r="H104">
            <v>-156.12045000000001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1.6002100000000001</v>
          </cell>
          <cell r="AA104">
            <v>0</v>
          </cell>
          <cell r="AB104">
            <v>1.48221</v>
          </cell>
          <cell r="AD104">
            <v>0</v>
          </cell>
          <cell r="AE104">
            <v>0</v>
          </cell>
          <cell r="AG104">
            <v>0</v>
          </cell>
          <cell r="AH104">
            <v>0</v>
          </cell>
          <cell r="AJ104">
            <v>0</v>
          </cell>
        </row>
        <row r="105">
          <cell r="A105" t="str">
            <v>SCI AEP ACTIF 2166BUDGET 2007</v>
          </cell>
          <cell r="B105" t="str">
            <v>SCI AEP ACTIF 2166</v>
          </cell>
          <cell r="C105" t="str">
            <v>BUDGET 2007</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v>0</v>
          </cell>
          <cell r="AE105">
            <v>0</v>
          </cell>
          <cell r="AG105">
            <v>0</v>
          </cell>
          <cell r="AH105">
            <v>0</v>
          </cell>
          <cell r="AJ105">
            <v>0</v>
          </cell>
        </row>
        <row r="106">
          <cell r="A106" t="str">
            <v>SCI AEP ACTIF 2166BUDGET 2008</v>
          </cell>
          <cell r="B106" t="str">
            <v>SCI AEP ACTIF 2166</v>
          </cell>
          <cell r="C106" t="str">
            <v>BUDGET 2008</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D106">
            <v>0</v>
          </cell>
          <cell r="AE106">
            <v>0</v>
          </cell>
          <cell r="AG106">
            <v>0</v>
          </cell>
          <cell r="AH106">
            <v>0</v>
          </cell>
          <cell r="AJ106">
            <v>0</v>
          </cell>
        </row>
        <row r="107">
          <cell r="A107" t="str">
            <v>SCI AEP ACTIF 2166BUDGET 2009</v>
          </cell>
          <cell r="B107" t="str">
            <v>SCI AEP ACTIF 2166</v>
          </cell>
          <cell r="C107" t="str">
            <v>BUDGET 2009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D107">
            <v>0</v>
          </cell>
          <cell r="AE107">
            <v>0</v>
          </cell>
          <cell r="AG107">
            <v>0</v>
          </cell>
          <cell r="AH107">
            <v>0</v>
          </cell>
          <cell r="AJ107">
            <v>0</v>
          </cell>
        </row>
        <row r="108">
          <cell r="A108" t="str">
            <v>SCI AEP ACTIF 2166BUDGET 2010</v>
          </cell>
          <cell r="B108" t="str">
            <v>SCI AEP ACTIF 2166</v>
          </cell>
          <cell r="C108" t="str">
            <v>BUDGET 2010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D108">
            <v>0</v>
          </cell>
          <cell r="AE108">
            <v>0</v>
          </cell>
          <cell r="AG108">
            <v>0</v>
          </cell>
          <cell r="AH108">
            <v>0</v>
          </cell>
          <cell r="AJ108">
            <v>0</v>
          </cell>
        </row>
        <row r="109">
          <cell r="A109" t="str">
            <v>SCI AEP ACTIF 2166BUDGET 2011</v>
          </cell>
          <cell r="B109" t="str">
            <v>SCI AEP ACTIF 2166</v>
          </cell>
          <cell r="C109" t="str">
            <v>BUDGET 2011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D109">
            <v>0</v>
          </cell>
          <cell r="AE109">
            <v>0</v>
          </cell>
          <cell r="AG109">
            <v>0</v>
          </cell>
          <cell r="AH109">
            <v>0</v>
          </cell>
          <cell r="AJ109">
            <v>0</v>
          </cell>
        </row>
        <row r="110">
          <cell r="A110" t="str">
            <v>SCI AEP ACTIF 2166BUDGET 2012</v>
          </cell>
          <cell r="B110" t="str">
            <v>SCI AEP ACTIF 2166</v>
          </cell>
          <cell r="C110" t="str">
            <v>BUDGET 2012</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D110">
            <v>0</v>
          </cell>
          <cell r="AE110">
            <v>0</v>
          </cell>
          <cell r="AG110">
            <v>0</v>
          </cell>
          <cell r="AH110">
            <v>0</v>
          </cell>
          <cell r="AJ110">
            <v>0</v>
          </cell>
        </row>
        <row r="111">
          <cell r="A111" t="str">
            <v>SCI AEP ACTIF 2166BUDGET 2013</v>
          </cell>
          <cell r="B111" t="str">
            <v>SCI AEP ACTIF 2166</v>
          </cell>
          <cell r="C111" t="str">
            <v>BUDGET 2013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G111">
            <v>0</v>
          </cell>
          <cell r="AH111">
            <v>0</v>
          </cell>
          <cell r="AJ111">
            <v>0</v>
          </cell>
        </row>
        <row r="112">
          <cell r="A112" t="str">
            <v>SCI AEP ACTIF 2166BUDGET 2014</v>
          </cell>
          <cell r="B112" t="str">
            <v>SCI AEP ACTIF 2166</v>
          </cell>
          <cell r="C112" t="str">
            <v>BUDGET 2014</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D112">
            <v>0</v>
          </cell>
          <cell r="AE112">
            <v>0</v>
          </cell>
          <cell r="AG112">
            <v>0</v>
          </cell>
          <cell r="AH112">
            <v>0</v>
          </cell>
          <cell r="AJ112">
            <v>0</v>
          </cell>
        </row>
        <row r="113">
          <cell r="A113" t="str">
            <v>SCI AEP ACTIF 2166BUDGET 2015</v>
          </cell>
          <cell r="B113" t="str">
            <v>SCI AEP ACTIF 2166</v>
          </cell>
          <cell r="C113" t="str">
            <v>BUDGET 2015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D113">
            <v>0</v>
          </cell>
          <cell r="AE113">
            <v>0</v>
          </cell>
          <cell r="AG113">
            <v>0</v>
          </cell>
          <cell r="AH113">
            <v>0</v>
          </cell>
          <cell r="AJ113">
            <v>0</v>
          </cell>
        </row>
        <row r="114">
          <cell r="A114" t="str">
            <v>SCI AEP ACTIF 2166BUDGET 2016</v>
          </cell>
          <cell r="B114" t="str">
            <v>SCI AEP ACTIF 2166</v>
          </cell>
          <cell r="C114" t="str">
            <v>BUDGET 2016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D114">
            <v>0</v>
          </cell>
          <cell r="AE114">
            <v>0</v>
          </cell>
          <cell r="AG114">
            <v>0</v>
          </cell>
          <cell r="AH114">
            <v>0</v>
          </cell>
          <cell r="AJ114">
            <v>0</v>
          </cell>
        </row>
        <row r="115">
          <cell r="A115" t="str">
            <v>SCI AEP ACTIF 2166BUDGET 2017</v>
          </cell>
          <cell r="B115" t="str">
            <v>SCI AEP ACTIF 2166</v>
          </cell>
          <cell r="C115" t="str">
            <v>BUDGET 2017</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v>0</v>
          </cell>
          <cell r="AE115">
            <v>0</v>
          </cell>
          <cell r="AG115">
            <v>0</v>
          </cell>
          <cell r="AH115">
            <v>0</v>
          </cell>
          <cell r="AJ115">
            <v>0</v>
          </cell>
        </row>
        <row r="116">
          <cell r="A116" t="str">
            <v>SCI AEP ACTIF 216738717</v>
          </cell>
          <cell r="B116" t="str">
            <v>SCI AEP ACTIF 2167</v>
          </cell>
          <cell r="C116">
            <v>38717</v>
          </cell>
          <cell r="D116">
            <v>2123.3384799999999</v>
          </cell>
          <cell r="E116">
            <v>3.4000000000000002E-4</v>
          </cell>
          <cell r="F116">
            <v>362.97603000000004</v>
          </cell>
          <cell r="G116">
            <v>56.597629999999995</v>
          </cell>
          <cell r="H116">
            <v>-65.398129999999995</v>
          </cell>
          <cell r="I116">
            <v>0</v>
          </cell>
          <cell r="J116">
            <v>3.68431</v>
          </cell>
          <cell r="K116">
            <v>0</v>
          </cell>
          <cell r="L116">
            <v>291.41422</v>
          </cell>
          <cell r="M116">
            <v>1.3520000000000001</v>
          </cell>
          <cell r="N116">
            <v>213.50531000000001</v>
          </cell>
          <cell r="O116">
            <v>0</v>
          </cell>
          <cell r="P116">
            <v>0</v>
          </cell>
          <cell r="Q116">
            <v>0</v>
          </cell>
          <cell r="R116">
            <v>0</v>
          </cell>
          <cell r="S116">
            <v>7.0966399999999998</v>
          </cell>
          <cell r="T116">
            <v>0.16105</v>
          </cell>
          <cell r="U116">
            <v>51.353000000000002</v>
          </cell>
          <cell r="V116">
            <v>0</v>
          </cell>
          <cell r="W116">
            <v>0</v>
          </cell>
          <cell r="X116">
            <v>0</v>
          </cell>
          <cell r="Y116">
            <v>386.09163000000001</v>
          </cell>
          <cell r="Z116">
            <v>0</v>
          </cell>
          <cell r="AA116">
            <v>1.0000000000000001E-5</v>
          </cell>
          <cell r="AB116">
            <v>2.2222200000000001</v>
          </cell>
          <cell r="AD116">
            <v>0</v>
          </cell>
          <cell r="AE116">
            <v>0</v>
          </cell>
          <cell r="AG116">
            <v>0</v>
          </cell>
          <cell r="AH116">
            <v>0</v>
          </cell>
          <cell r="AJ116">
            <v>0</v>
          </cell>
        </row>
        <row r="117">
          <cell r="A117" t="str">
            <v>SCI AEP ACTIF 216739082</v>
          </cell>
          <cell r="B117" t="str">
            <v>SCI AEP ACTIF 2167</v>
          </cell>
          <cell r="C117">
            <v>39082</v>
          </cell>
          <cell r="D117">
            <v>2349.2569199999998</v>
          </cell>
          <cell r="E117">
            <v>10.435460000000001</v>
          </cell>
          <cell r="F117">
            <v>372.59997999999996</v>
          </cell>
          <cell r="G117">
            <v>46.167410000000004</v>
          </cell>
          <cell r="H117">
            <v>-41.571169999999995</v>
          </cell>
          <cell r="I117">
            <v>0</v>
          </cell>
          <cell r="J117">
            <v>0</v>
          </cell>
          <cell r="K117">
            <v>0</v>
          </cell>
          <cell r="L117">
            <v>329.45875999999993</v>
          </cell>
          <cell r="M117">
            <v>1.302</v>
          </cell>
          <cell r="N117">
            <v>234.13998000000001</v>
          </cell>
          <cell r="O117">
            <v>42.08981</v>
          </cell>
          <cell r="P117">
            <v>0</v>
          </cell>
          <cell r="Q117">
            <v>0</v>
          </cell>
          <cell r="R117">
            <v>0</v>
          </cell>
          <cell r="S117">
            <v>11.662080000000001</v>
          </cell>
          <cell r="T117">
            <v>0.4956200000000005</v>
          </cell>
          <cell r="U117">
            <v>58.04</v>
          </cell>
          <cell r="V117">
            <v>0</v>
          </cell>
          <cell r="W117">
            <v>0</v>
          </cell>
          <cell r="X117">
            <v>0</v>
          </cell>
          <cell r="Y117">
            <v>385.47892999999999</v>
          </cell>
          <cell r="Z117">
            <v>9.5271699999999999</v>
          </cell>
          <cell r="AA117">
            <v>0</v>
          </cell>
          <cell r="AB117">
            <v>0</v>
          </cell>
          <cell r="AD117">
            <v>0</v>
          </cell>
          <cell r="AE117">
            <v>0</v>
          </cell>
          <cell r="AG117">
            <v>0</v>
          </cell>
          <cell r="AH117">
            <v>0</v>
          </cell>
          <cell r="AJ117">
            <v>0</v>
          </cell>
        </row>
        <row r="118">
          <cell r="A118" t="str">
            <v>SCI AEP ACTIF 216739447</v>
          </cell>
          <cell r="B118" t="str">
            <v>SCI AEP ACTIF 2167</v>
          </cell>
          <cell r="C118">
            <v>39447</v>
          </cell>
          <cell r="D118">
            <v>2489.34548</v>
          </cell>
          <cell r="E118">
            <v>8.2077799999999996</v>
          </cell>
          <cell r="F118">
            <v>286.95117999999997</v>
          </cell>
          <cell r="G118">
            <v>45.144729999999996</v>
          </cell>
          <cell r="H118">
            <v>0.10887000000000001</v>
          </cell>
          <cell r="I118">
            <v>0</v>
          </cell>
          <cell r="J118">
            <v>9.5271699999999999</v>
          </cell>
          <cell r="K118">
            <v>0</v>
          </cell>
          <cell r="L118">
            <v>283.39757999999995</v>
          </cell>
          <cell r="M118">
            <v>0</v>
          </cell>
          <cell r="N118">
            <v>236.50335000000001</v>
          </cell>
          <cell r="O118">
            <v>16.445180000000001</v>
          </cell>
          <cell r="P118">
            <v>0</v>
          </cell>
          <cell r="Q118">
            <v>0</v>
          </cell>
          <cell r="R118">
            <v>0</v>
          </cell>
          <cell r="S118">
            <v>19.77413</v>
          </cell>
          <cell r="T118">
            <v>0.16974</v>
          </cell>
          <cell r="U118">
            <v>59.067999999999998</v>
          </cell>
          <cell r="V118">
            <v>0</v>
          </cell>
          <cell r="W118">
            <v>0</v>
          </cell>
          <cell r="X118">
            <v>0</v>
          </cell>
          <cell r="Y118">
            <v>384.13128</v>
          </cell>
          <cell r="Z118">
            <v>9.5197500000000002</v>
          </cell>
          <cell r="AA118">
            <v>1.4122999999999999</v>
          </cell>
          <cell r="AB118">
            <v>0</v>
          </cell>
          <cell r="AD118">
            <v>0</v>
          </cell>
          <cell r="AE118">
            <v>0</v>
          </cell>
          <cell r="AG118">
            <v>0</v>
          </cell>
          <cell r="AH118">
            <v>0</v>
          </cell>
          <cell r="AJ118">
            <v>0</v>
          </cell>
        </row>
        <row r="119">
          <cell r="A119" t="str">
            <v>SCI AEP ACTIF 2167BUDGET 2007</v>
          </cell>
          <cell r="B119" t="str">
            <v>SCI AEP ACTIF 2167</v>
          </cell>
          <cell r="C119" t="str">
            <v>BUDGET 2007</v>
          </cell>
          <cell r="D119">
            <v>2439.375</v>
          </cell>
          <cell r="E119">
            <v>0</v>
          </cell>
          <cell r="F119">
            <v>376.976</v>
          </cell>
          <cell r="G119">
            <v>59.780999999999999</v>
          </cell>
          <cell r="H119">
            <v>0</v>
          </cell>
          <cell r="I119">
            <v>0</v>
          </cell>
          <cell r="J119">
            <v>0</v>
          </cell>
          <cell r="K119">
            <v>0</v>
          </cell>
          <cell r="L119">
            <v>383.3</v>
          </cell>
          <cell r="M119">
            <v>1.37</v>
          </cell>
          <cell r="N119">
            <v>258.5</v>
          </cell>
          <cell r="O119">
            <v>0</v>
          </cell>
          <cell r="P119">
            <v>0</v>
          </cell>
          <cell r="Q119">
            <v>0</v>
          </cell>
          <cell r="R119">
            <v>0</v>
          </cell>
          <cell r="S119">
            <v>0</v>
          </cell>
          <cell r="T119">
            <v>0</v>
          </cell>
          <cell r="U119">
            <v>59.780999999999999</v>
          </cell>
          <cell r="V119">
            <v>0</v>
          </cell>
          <cell r="W119">
            <v>0</v>
          </cell>
          <cell r="X119">
            <v>0</v>
          </cell>
          <cell r="Y119">
            <v>0</v>
          </cell>
          <cell r="Z119">
            <v>0</v>
          </cell>
          <cell r="AA119">
            <v>0</v>
          </cell>
          <cell r="AB119">
            <v>0</v>
          </cell>
          <cell r="AD119">
            <v>0</v>
          </cell>
          <cell r="AE119">
            <v>0</v>
          </cell>
          <cell r="AG119">
            <v>0</v>
          </cell>
          <cell r="AH119">
            <v>0</v>
          </cell>
          <cell r="AJ119">
            <v>0</v>
          </cell>
        </row>
        <row r="120">
          <cell r="A120" t="str">
            <v>SCI AEP ACTIF 2167BUDGET 2008</v>
          </cell>
          <cell r="B120" t="str">
            <v>SCI AEP ACTIF 2167</v>
          </cell>
          <cell r="C120" t="str">
            <v>BUDGET 2008</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D120">
            <v>0</v>
          </cell>
          <cell r="AE120">
            <v>0</v>
          </cell>
          <cell r="AG120">
            <v>0</v>
          </cell>
          <cell r="AH120">
            <v>0</v>
          </cell>
          <cell r="AJ120">
            <v>0</v>
          </cell>
        </row>
        <row r="121">
          <cell r="A121" t="str">
            <v>SCI AEP ACTIF 2167BUDGET 2009</v>
          </cell>
          <cell r="B121" t="str">
            <v>SCI AEP ACTIF 2167</v>
          </cell>
          <cell r="C121" t="str">
            <v>BUDGET 2009</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D121">
            <v>0</v>
          </cell>
          <cell r="AE121">
            <v>0</v>
          </cell>
          <cell r="AG121">
            <v>0</v>
          </cell>
          <cell r="AH121">
            <v>0</v>
          </cell>
          <cell r="AJ121">
            <v>0</v>
          </cell>
        </row>
        <row r="122">
          <cell r="A122" t="str">
            <v>SCI AEP ACTIF 2167BUDGET 2010</v>
          </cell>
          <cell r="B122" t="str">
            <v>SCI AEP ACTIF 2167</v>
          </cell>
          <cell r="C122" t="str">
            <v>BUDGET 2010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D122">
            <v>0</v>
          </cell>
          <cell r="AE122">
            <v>0</v>
          </cell>
          <cell r="AG122">
            <v>0</v>
          </cell>
          <cell r="AH122">
            <v>0</v>
          </cell>
          <cell r="AJ122">
            <v>0</v>
          </cell>
        </row>
        <row r="123">
          <cell r="A123" t="str">
            <v>SCI AEP ACTIF 2167BUDGET 2011</v>
          </cell>
          <cell r="B123" t="str">
            <v>SCI AEP ACTIF 2167</v>
          </cell>
          <cell r="C123" t="str">
            <v>BUDGET 2011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D123">
            <v>0</v>
          </cell>
          <cell r="AE123">
            <v>0</v>
          </cell>
          <cell r="AG123">
            <v>0</v>
          </cell>
          <cell r="AH123">
            <v>0</v>
          </cell>
          <cell r="AJ123">
            <v>0</v>
          </cell>
        </row>
        <row r="124">
          <cell r="A124" t="str">
            <v>SCI AEP ACTIF 2167BUDGET 2012</v>
          </cell>
          <cell r="B124" t="str">
            <v>SCI AEP ACTIF 2167</v>
          </cell>
          <cell r="C124" t="str">
            <v>BUDGET 2012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D124">
            <v>0</v>
          </cell>
          <cell r="AE124">
            <v>0</v>
          </cell>
          <cell r="AG124">
            <v>0</v>
          </cell>
          <cell r="AH124">
            <v>0</v>
          </cell>
          <cell r="AJ124">
            <v>0</v>
          </cell>
        </row>
        <row r="125">
          <cell r="A125" t="str">
            <v>SCI AEP ACTIF 2167BUDGET 2013</v>
          </cell>
          <cell r="B125" t="str">
            <v>SCI AEP ACTIF 2167</v>
          </cell>
          <cell r="C125" t="str">
            <v>BUDGET 2013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D125">
            <v>0</v>
          </cell>
          <cell r="AE125">
            <v>0</v>
          </cell>
          <cell r="AG125">
            <v>0</v>
          </cell>
          <cell r="AH125">
            <v>0</v>
          </cell>
          <cell r="AJ125">
            <v>0</v>
          </cell>
        </row>
        <row r="126">
          <cell r="A126" t="str">
            <v>SCI AEP ACTIF 2167BUDGET 2014</v>
          </cell>
          <cell r="B126" t="str">
            <v>SCI AEP ACTIF 2167</v>
          </cell>
          <cell r="C126" t="str">
            <v>BUDGET 2014</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D126">
            <v>0</v>
          </cell>
          <cell r="AE126">
            <v>0</v>
          </cell>
          <cell r="AG126">
            <v>0</v>
          </cell>
          <cell r="AH126">
            <v>0</v>
          </cell>
          <cell r="AJ126">
            <v>0</v>
          </cell>
        </row>
        <row r="127">
          <cell r="A127" t="str">
            <v>SCI AEP ACTIF 2167BUDGET 2015</v>
          </cell>
          <cell r="B127" t="str">
            <v>SCI AEP ACTIF 2167</v>
          </cell>
          <cell r="C127" t="str">
            <v>BUDGET 2015</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D127">
            <v>0</v>
          </cell>
          <cell r="AE127">
            <v>0</v>
          </cell>
          <cell r="AG127">
            <v>0</v>
          </cell>
          <cell r="AH127">
            <v>0</v>
          </cell>
          <cell r="AJ127">
            <v>0</v>
          </cell>
        </row>
        <row r="128">
          <cell r="A128" t="str">
            <v>SCI AEP ACTIF 2167BUDGET 2016</v>
          </cell>
          <cell r="B128" t="str">
            <v>SCI AEP ACTIF 2167</v>
          </cell>
          <cell r="C128" t="str">
            <v>BUDGET 2016</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D128">
            <v>0</v>
          </cell>
          <cell r="AE128">
            <v>0</v>
          </cell>
          <cell r="AG128">
            <v>0</v>
          </cell>
          <cell r="AH128">
            <v>0</v>
          </cell>
          <cell r="AJ128">
            <v>0</v>
          </cell>
        </row>
        <row r="129">
          <cell r="A129" t="str">
            <v>SCI AEP ACTIF 2167BUDGET 2017</v>
          </cell>
          <cell r="B129" t="str">
            <v>SCI AEP ACTIF 2167</v>
          </cell>
          <cell r="C129" t="str">
            <v>BUDGET 2017</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D129">
            <v>0</v>
          </cell>
          <cell r="AE129">
            <v>0</v>
          </cell>
          <cell r="AG129">
            <v>0</v>
          </cell>
          <cell r="AH129">
            <v>0</v>
          </cell>
          <cell r="AJ129">
            <v>0</v>
          </cell>
        </row>
        <row r="130">
          <cell r="A130" t="str">
            <v>SCI AEP ACTIF 216838717</v>
          </cell>
          <cell r="B130" t="str">
            <v>SCI AEP ACTIF 2168</v>
          </cell>
          <cell r="C130">
            <v>38717</v>
          </cell>
          <cell r="D130">
            <v>337.87736999999998</v>
          </cell>
          <cell r="E130">
            <v>32.209380000000003</v>
          </cell>
          <cell r="F130">
            <v>27.45026</v>
          </cell>
          <cell r="G130">
            <v>28.461259999999999</v>
          </cell>
          <cell r="H130">
            <v>62.065889999999996</v>
          </cell>
          <cell r="I130">
            <v>0</v>
          </cell>
          <cell r="J130">
            <v>363.45863000000003</v>
          </cell>
          <cell r="K130">
            <v>0</v>
          </cell>
          <cell r="L130">
            <v>63.67792</v>
          </cell>
          <cell r="M130">
            <v>1.11955</v>
          </cell>
          <cell r="N130">
            <v>6.4239999999999992E-2</v>
          </cell>
          <cell r="O130">
            <v>0</v>
          </cell>
          <cell r="P130">
            <v>0</v>
          </cell>
          <cell r="Q130">
            <v>0</v>
          </cell>
          <cell r="R130">
            <v>0</v>
          </cell>
          <cell r="S130">
            <v>3.3396099999999995</v>
          </cell>
          <cell r="T130">
            <v>4.97438</v>
          </cell>
          <cell r="U130">
            <v>18.498999999999999</v>
          </cell>
          <cell r="V130">
            <v>9.2550000000000008</v>
          </cell>
          <cell r="W130">
            <v>0</v>
          </cell>
          <cell r="X130">
            <v>0</v>
          </cell>
          <cell r="Y130">
            <v>183.45860999999999</v>
          </cell>
          <cell r="Z130">
            <v>21.928450000000002</v>
          </cell>
          <cell r="AA130">
            <v>3.4479999999999997E-2</v>
          </cell>
          <cell r="AB130">
            <v>26.71904</v>
          </cell>
          <cell r="AD130">
            <v>0</v>
          </cell>
          <cell r="AE130">
            <v>0</v>
          </cell>
          <cell r="AG130">
            <v>1.4129800000000001</v>
          </cell>
          <cell r="AH130">
            <v>0</v>
          </cell>
          <cell r="AJ130">
            <v>0</v>
          </cell>
        </row>
        <row r="131">
          <cell r="A131" t="str">
            <v>SCI AEP ACTIF 216839082</v>
          </cell>
          <cell r="B131" t="str">
            <v>SCI AEP ACTIF 2168</v>
          </cell>
          <cell r="C131">
            <v>39082</v>
          </cell>
          <cell r="D131">
            <v>297.47122999999999</v>
          </cell>
          <cell r="E131">
            <v>15.499560000000001</v>
          </cell>
          <cell r="F131">
            <v>65.707490000000007</v>
          </cell>
          <cell r="G131">
            <v>28.455850000000002</v>
          </cell>
          <cell r="H131">
            <v>27.653919999999999</v>
          </cell>
          <cell r="I131">
            <v>0</v>
          </cell>
          <cell r="J131">
            <v>815.56333999999993</v>
          </cell>
          <cell r="K131">
            <v>0</v>
          </cell>
          <cell r="L131">
            <v>64.436639999999997</v>
          </cell>
          <cell r="M131">
            <v>0.56235999999999997</v>
          </cell>
          <cell r="N131">
            <v>0.66265999999999992</v>
          </cell>
          <cell r="O131">
            <v>12.39026</v>
          </cell>
          <cell r="P131">
            <v>0</v>
          </cell>
          <cell r="Q131">
            <v>0</v>
          </cell>
          <cell r="R131">
            <v>0</v>
          </cell>
          <cell r="S131">
            <v>11.504110000000001</v>
          </cell>
          <cell r="T131">
            <v>1.4685899999999998</v>
          </cell>
          <cell r="U131">
            <v>18.797000000000001</v>
          </cell>
          <cell r="V131">
            <v>9.2550000000000008</v>
          </cell>
          <cell r="W131">
            <v>0</v>
          </cell>
          <cell r="X131">
            <v>0</v>
          </cell>
          <cell r="Y131">
            <v>175.02157</v>
          </cell>
          <cell r="Z131">
            <v>0</v>
          </cell>
          <cell r="AA131">
            <v>1.9538199999999999</v>
          </cell>
          <cell r="AB131">
            <v>12.716799999999999</v>
          </cell>
          <cell r="AD131">
            <v>0</v>
          </cell>
          <cell r="AE131">
            <v>0</v>
          </cell>
          <cell r="AG131">
            <v>0</v>
          </cell>
          <cell r="AH131">
            <v>0</v>
          </cell>
          <cell r="AJ131">
            <v>0</v>
          </cell>
        </row>
        <row r="132">
          <cell r="A132" t="str">
            <v>SCI AEP ACTIF 216839447</v>
          </cell>
          <cell r="B132" t="str">
            <v>SCI AEP ACTIF 2168</v>
          </cell>
          <cell r="C132">
            <v>39447</v>
          </cell>
          <cell r="D132">
            <v>270.11970000000002</v>
          </cell>
          <cell r="E132">
            <v>58.109919999999995</v>
          </cell>
          <cell r="F132">
            <v>68.724910000000008</v>
          </cell>
          <cell r="G132">
            <v>25.172999999999998</v>
          </cell>
          <cell r="H132">
            <v>-10.57485</v>
          </cell>
          <cell r="I132">
            <v>0</v>
          </cell>
          <cell r="J132">
            <v>0</v>
          </cell>
          <cell r="K132">
            <v>0</v>
          </cell>
          <cell r="L132">
            <v>55.547779999999996</v>
          </cell>
          <cell r="M132">
            <v>0.53754999999999997</v>
          </cell>
          <cell r="N132">
            <v>0</v>
          </cell>
          <cell r="O132">
            <v>2.4581300000000001</v>
          </cell>
          <cell r="P132">
            <v>0</v>
          </cell>
          <cell r="Q132">
            <v>0</v>
          </cell>
          <cell r="R132">
            <v>0</v>
          </cell>
          <cell r="S132">
            <v>17.327660000000002</v>
          </cell>
          <cell r="T132">
            <v>3.8129999999999997E-2</v>
          </cell>
          <cell r="U132">
            <v>19.739000000000001</v>
          </cell>
          <cell r="V132">
            <v>9.2550000000000008</v>
          </cell>
          <cell r="W132">
            <v>0</v>
          </cell>
          <cell r="X132">
            <v>0</v>
          </cell>
          <cell r="Y132">
            <v>183.45122999999998</v>
          </cell>
          <cell r="Z132">
            <v>0</v>
          </cell>
          <cell r="AA132">
            <v>0</v>
          </cell>
          <cell r="AB132">
            <v>0</v>
          </cell>
          <cell r="AD132">
            <v>0</v>
          </cell>
          <cell r="AE132">
            <v>0</v>
          </cell>
          <cell r="AG132">
            <v>0</v>
          </cell>
          <cell r="AH132">
            <v>0</v>
          </cell>
          <cell r="AJ132">
            <v>0</v>
          </cell>
        </row>
        <row r="133">
          <cell r="A133" t="str">
            <v>SCI AEP ACTIF 2168BUDGET 2007</v>
          </cell>
          <cell r="B133" t="str">
            <v>SCI AEP ACTIF 2168</v>
          </cell>
          <cell r="C133" t="str">
            <v>BUDGET 2007</v>
          </cell>
          <cell r="D133">
            <v>287.697</v>
          </cell>
          <cell r="E133">
            <v>0</v>
          </cell>
          <cell r="F133">
            <v>32.563000000000002</v>
          </cell>
          <cell r="G133">
            <v>23.939</v>
          </cell>
          <cell r="H133">
            <v>0</v>
          </cell>
          <cell r="I133">
            <v>0</v>
          </cell>
          <cell r="J133">
            <v>0</v>
          </cell>
          <cell r="K133">
            <v>0</v>
          </cell>
          <cell r="L133">
            <v>29.59</v>
          </cell>
          <cell r="M133">
            <v>0.57399999999999995</v>
          </cell>
          <cell r="N133">
            <v>5.923</v>
          </cell>
          <cell r="O133">
            <v>0</v>
          </cell>
          <cell r="P133">
            <v>0</v>
          </cell>
          <cell r="Q133">
            <v>0</v>
          </cell>
          <cell r="R133">
            <v>0</v>
          </cell>
          <cell r="S133">
            <v>0</v>
          </cell>
          <cell r="T133">
            <v>0</v>
          </cell>
          <cell r="U133">
            <v>16.199000000000002</v>
          </cell>
          <cell r="V133">
            <v>9.2550000000000008</v>
          </cell>
          <cell r="W133">
            <v>0</v>
          </cell>
          <cell r="X133">
            <v>0</v>
          </cell>
          <cell r="Y133">
            <v>0</v>
          </cell>
          <cell r="Z133">
            <v>0</v>
          </cell>
          <cell r="AA133">
            <v>0</v>
          </cell>
          <cell r="AB133">
            <v>31</v>
          </cell>
          <cell r="AD133">
            <v>0</v>
          </cell>
          <cell r="AE133">
            <v>0</v>
          </cell>
          <cell r="AG133">
            <v>0</v>
          </cell>
          <cell r="AH133">
            <v>0</v>
          </cell>
          <cell r="AJ133">
            <v>0</v>
          </cell>
        </row>
        <row r="134">
          <cell r="A134" t="str">
            <v>SCI AEP ACTIF 2168BUDGET 2008</v>
          </cell>
          <cell r="B134" t="str">
            <v>SCI AEP ACTIF 2168</v>
          </cell>
          <cell r="C134" t="str">
            <v>BUDGET 2008</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D134">
            <v>0</v>
          </cell>
          <cell r="AE134">
            <v>0</v>
          </cell>
          <cell r="AG134">
            <v>0</v>
          </cell>
          <cell r="AH134">
            <v>0</v>
          </cell>
          <cell r="AJ134">
            <v>0</v>
          </cell>
        </row>
        <row r="135">
          <cell r="A135" t="str">
            <v>SCI AEP ACTIF 2168BUDGET 2009</v>
          </cell>
          <cell r="B135" t="str">
            <v>SCI AEP ACTIF 2168</v>
          </cell>
          <cell r="C135" t="str">
            <v>BUDGET 2009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D135">
            <v>0</v>
          </cell>
          <cell r="AE135">
            <v>0</v>
          </cell>
          <cell r="AG135">
            <v>0</v>
          </cell>
          <cell r="AH135">
            <v>0</v>
          </cell>
          <cell r="AJ135">
            <v>0</v>
          </cell>
        </row>
        <row r="136">
          <cell r="A136" t="str">
            <v>SCI AEP ACTIF 2168BUDGET 2010</v>
          </cell>
          <cell r="B136" t="str">
            <v>SCI AEP ACTIF 2168</v>
          </cell>
          <cell r="C136" t="str">
            <v>BUDGET 2010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D136">
            <v>0</v>
          </cell>
          <cell r="AE136">
            <v>0</v>
          </cell>
          <cell r="AG136">
            <v>0</v>
          </cell>
          <cell r="AH136">
            <v>0</v>
          </cell>
          <cell r="AJ136">
            <v>0</v>
          </cell>
        </row>
        <row r="137">
          <cell r="A137" t="str">
            <v>SCI AEP ACTIF 2168BUDGET 2011</v>
          </cell>
          <cell r="B137" t="str">
            <v>SCI AEP ACTIF 2168</v>
          </cell>
          <cell r="C137" t="str">
            <v>BUDGET 2011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D137">
            <v>0</v>
          </cell>
          <cell r="AE137">
            <v>0</v>
          </cell>
          <cell r="AG137">
            <v>0</v>
          </cell>
          <cell r="AH137">
            <v>0</v>
          </cell>
          <cell r="AJ137">
            <v>0</v>
          </cell>
        </row>
        <row r="138">
          <cell r="A138" t="str">
            <v>SCI AEP ACTIF 2168BUDGET 2012</v>
          </cell>
          <cell r="B138" t="str">
            <v>SCI AEP ACTIF 2168</v>
          </cell>
          <cell r="C138" t="str">
            <v>BUDGET 2012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D138">
            <v>0</v>
          </cell>
          <cell r="AE138">
            <v>0</v>
          </cell>
          <cell r="AG138">
            <v>0</v>
          </cell>
          <cell r="AH138">
            <v>0</v>
          </cell>
          <cell r="AJ138">
            <v>0</v>
          </cell>
        </row>
        <row r="139">
          <cell r="A139" t="str">
            <v>SCI AEP ACTIF 2168BUDGET 2013</v>
          </cell>
          <cell r="B139" t="str">
            <v>SCI AEP ACTIF 2168</v>
          </cell>
          <cell r="C139" t="str">
            <v>BUDGET 2013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D139">
            <v>0</v>
          </cell>
          <cell r="AE139">
            <v>0</v>
          </cell>
          <cell r="AG139">
            <v>0</v>
          </cell>
          <cell r="AH139">
            <v>0</v>
          </cell>
          <cell r="AJ139">
            <v>0</v>
          </cell>
        </row>
        <row r="140">
          <cell r="A140" t="str">
            <v>SCI AEP ACTIF 2168BUDGET 2014</v>
          </cell>
          <cell r="B140" t="str">
            <v>SCI AEP ACTIF 2168</v>
          </cell>
          <cell r="C140" t="str">
            <v>BUDGET 2014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D140">
            <v>0</v>
          </cell>
          <cell r="AE140">
            <v>0</v>
          </cell>
          <cell r="AG140">
            <v>0</v>
          </cell>
          <cell r="AH140">
            <v>0</v>
          </cell>
          <cell r="AJ140">
            <v>0</v>
          </cell>
        </row>
        <row r="141">
          <cell r="A141" t="str">
            <v>SCI AEP ACTIF 2168BUDGET 2015</v>
          </cell>
          <cell r="B141" t="str">
            <v>SCI AEP ACTIF 2168</v>
          </cell>
          <cell r="C141" t="str">
            <v>BUDGET 2015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D141">
            <v>0</v>
          </cell>
          <cell r="AE141">
            <v>0</v>
          </cell>
          <cell r="AG141">
            <v>0</v>
          </cell>
          <cell r="AH141">
            <v>0</v>
          </cell>
          <cell r="AJ141">
            <v>0</v>
          </cell>
        </row>
        <row r="142">
          <cell r="A142" t="str">
            <v>SCI AEP ACTIF 2168BUDGET 2016</v>
          </cell>
          <cell r="B142" t="str">
            <v>SCI AEP ACTIF 2168</v>
          </cell>
          <cell r="C142" t="str">
            <v>BUDGET 2016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D142">
            <v>0</v>
          </cell>
          <cell r="AE142">
            <v>0</v>
          </cell>
          <cell r="AG142">
            <v>0</v>
          </cell>
          <cell r="AH142">
            <v>0</v>
          </cell>
          <cell r="AJ142">
            <v>0</v>
          </cell>
        </row>
        <row r="143">
          <cell r="A143" t="str">
            <v>SCI AEP ACTIF 2168BUDGET 2017</v>
          </cell>
          <cell r="B143" t="str">
            <v>SCI AEP ACTIF 2168</v>
          </cell>
          <cell r="C143" t="str">
            <v>BUDGET 2017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D143">
            <v>0</v>
          </cell>
          <cell r="AE143">
            <v>0</v>
          </cell>
          <cell r="AG143">
            <v>0</v>
          </cell>
          <cell r="AH143">
            <v>0</v>
          </cell>
          <cell r="AJ143">
            <v>0</v>
          </cell>
        </row>
        <row r="144">
          <cell r="A144" t="str">
            <v>SCI AEP ACTIF 217038717</v>
          </cell>
          <cell r="B144" t="str">
            <v>SCI AEP ACTIF 2170</v>
          </cell>
          <cell r="C144">
            <v>38717</v>
          </cell>
          <cell r="D144">
            <v>197.32646</v>
          </cell>
          <cell r="E144">
            <v>5.1483500000000006</v>
          </cell>
          <cell r="F144">
            <v>5.69848</v>
          </cell>
          <cell r="G144">
            <v>3.21001</v>
          </cell>
          <cell r="H144">
            <v>22.773769999999999</v>
          </cell>
          <cell r="I144">
            <v>0</v>
          </cell>
          <cell r="J144">
            <v>0</v>
          </cell>
          <cell r="K144">
            <v>0</v>
          </cell>
          <cell r="L144">
            <v>5.1068299999999995</v>
          </cell>
          <cell r="M144">
            <v>0.32937</v>
          </cell>
          <cell r="N144">
            <v>0</v>
          </cell>
          <cell r="O144">
            <v>0</v>
          </cell>
          <cell r="P144">
            <v>0</v>
          </cell>
          <cell r="Q144">
            <v>0</v>
          </cell>
          <cell r="R144">
            <v>0</v>
          </cell>
          <cell r="S144">
            <v>2.0099999999999998</v>
          </cell>
          <cell r="T144">
            <v>5.638E-2</v>
          </cell>
          <cell r="U144">
            <v>3.21</v>
          </cell>
          <cell r="V144">
            <v>0</v>
          </cell>
          <cell r="W144">
            <v>0</v>
          </cell>
          <cell r="X144">
            <v>0</v>
          </cell>
          <cell r="Y144">
            <v>34.909109999999998</v>
          </cell>
          <cell r="Z144">
            <v>0</v>
          </cell>
          <cell r="AA144">
            <v>4.0000000000000002E-4</v>
          </cell>
          <cell r="AB144">
            <v>3.18425</v>
          </cell>
          <cell r="AD144">
            <v>0</v>
          </cell>
          <cell r="AE144">
            <v>0</v>
          </cell>
          <cell r="AG144">
            <v>0</v>
          </cell>
          <cell r="AH144">
            <v>0</v>
          </cell>
          <cell r="AJ144">
            <v>0</v>
          </cell>
        </row>
        <row r="145">
          <cell r="A145" t="str">
            <v>SCI AEP ACTIF 217039082</v>
          </cell>
          <cell r="B145" t="str">
            <v>SCI AEP ACTIF 2170</v>
          </cell>
          <cell r="C145">
            <v>39082</v>
          </cell>
          <cell r="D145">
            <v>206.70401999999999</v>
          </cell>
          <cell r="E145">
            <v>0</v>
          </cell>
          <cell r="F145">
            <v>6.63096</v>
          </cell>
          <cell r="G145">
            <v>1.0980000000000001</v>
          </cell>
          <cell r="H145">
            <v>0</v>
          </cell>
          <cell r="I145">
            <v>0</v>
          </cell>
          <cell r="J145">
            <v>0</v>
          </cell>
          <cell r="K145">
            <v>0</v>
          </cell>
          <cell r="L145">
            <v>12.544270000000001</v>
          </cell>
          <cell r="M145">
            <v>9.9199999999999997E-2</v>
          </cell>
          <cell r="N145">
            <v>0</v>
          </cell>
          <cell r="O145">
            <v>6.7661600000000002</v>
          </cell>
          <cell r="P145">
            <v>0</v>
          </cell>
          <cell r="Q145">
            <v>0</v>
          </cell>
          <cell r="R145">
            <v>0</v>
          </cell>
          <cell r="S145">
            <v>1</v>
          </cell>
          <cell r="T145">
            <v>0</v>
          </cell>
          <cell r="U145">
            <v>1.0980000000000001</v>
          </cell>
          <cell r="V145">
            <v>0</v>
          </cell>
          <cell r="W145">
            <v>0</v>
          </cell>
          <cell r="X145">
            <v>0</v>
          </cell>
          <cell r="Y145">
            <v>34.646620000000006</v>
          </cell>
          <cell r="Z145">
            <v>0</v>
          </cell>
          <cell r="AA145">
            <v>0</v>
          </cell>
          <cell r="AB145">
            <v>1.5807599999999999</v>
          </cell>
          <cell r="AD145">
            <v>0</v>
          </cell>
          <cell r="AE145">
            <v>0</v>
          </cell>
          <cell r="AG145">
            <v>0</v>
          </cell>
          <cell r="AH145">
            <v>0</v>
          </cell>
          <cell r="AJ145">
            <v>0</v>
          </cell>
        </row>
        <row r="146">
          <cell r="A146" t="str">
            <v>SCI AEP ACTIF 217039447</v>
          </cell>
          <cell r="B146" t="str">
            <v>SCI AEP ACTIF 2170</v>
          </cell>
          <cell r="C146">
            <v>39447</v>
          </cell>
          <cell r="D146">
            <v>217.59154000000001</v>
          </cell>
          <cell r="E146">
            <v>0</v>
          </cell>
          <cell r="F146">
            <v>4.3208500000000001</v>
          </cell>
          <cell r="G146">
            <v>3.4209999999999998</v>
          </cell>
          <cell r="H146">
            <v>-4.2218900000000001</v>
          </cell>
          <cell r="I146">
            <v>0</v>
          </cell>
          <cell r="J146">
            <v>0</v>
          </cell>
          <cell r="K146">
            <v>0</v>
          </cell>
          <cell r="L146">
            <v>5.3565999999999994</v>
          </cell>
          <cell r="M146">
            <v>9.423999999999999E-2</v>
          </cell>
          <cell r="N146">
            <v>0</v>
          </cell>
          <cell r="O146">
            <v>0</v>
          </cell>
          <cell r="P146">
            <v>0</v>
          </cell>
          <cell r="Q146">
            <v>0</v>
          </cell>
          <cell r="R146">
            <v>0</v>
          </cell>
          <cell r="S146">
            <v>2.7</v>
          </cell>
          <cell r="T146">
            <v>0</v>
          </cell>
          <cell r="U146">
            <v>3.4209999999999998</v>
          </cell>
          <cell r="V146">
            <v>0</v>
          </cell>
          <cell r="W146">
            <v>0</v>
          </cell>
          <cell r="X146">
            <v>0</v>
          </cell>
          <cell r="Y146">
            <v>34.646620000000006</v>
          </cell>
          <cell r="Z146">
            <v>0</v>
          </cell>
          <cell r="AA146">
            <v>0</v>
          </cell>
          <cell r="AB146">
            <v>-0.18475999999999998</v>
          </cell>
          <cell r="AD146">
            <v>0</v>
          </cell>
          <cell r="AE146">
            <v>0</v>
          </cell>
          <cell r="AG146">
            <v>0</v>
          </cell>
          <cell r="AH146">
            <v>0</v>
          </cell>
          <cell r="AJ146">
            <v>0</v>
          </cell>
        </row>
        <row r="147">
          <cell r="A147" t="str">
            <v>SCI AEP ACTIF 2170BUDGET 2007</v>
          </cell>
          <cell r="B147" t="str">
            <v>SCI AEP ACTIF 2170</v>
          </cell>
          <cell r="C147" t="str">
            <v>BUDGET 2007</v>
          </cell>
          <cell r="D147">
            <v>215.94499999999999</v>
          </cell>
          <cell r="E147">
            <v>0</v>
          </cell>
          <cell r="F147">
            <v>3.5510000000000002</v>
          </cell>
          <cell r="G147">
            <v>1.1200000000000001</v>
          </cell>
          <cell r="H147">
            <v>0</v>
          </cell>
          <cell r="I147">
            <v>0</v>
          </cell>
          <cell r="J147">
            <v>0</v>
          </cell>
          <cell r="K147">
            <v>0</v>
          </cell>
          <cell r="L147">
            <v>3.45</v>
          </cell>
          <cell r="M147">
            <v>0.10100000000000001</v>
          </cell>
          <cell r="N147">
            <v>0</v>
          </cell>
          <cell r="O147">
            <v>0</v>
          </cell>
          <cell r="P147">
            <v>0</v>
          </cell>
          <cell r="Q147">
            <v>0</v>
          </cell>
          <cell r="R147">
            <v>0</v>
          </cell>
          <cell r="S147">
            <v>0</v>
          </cell>
          <cell r="T147">
            <v>0</v>
          </cell>
          <cell r="U147">
            <v>0.61499999999999999</v>
          </cell>
          <cell r="V147">
            <v>0</v>
          </cell>
          <cell r="W147">
            <v>0.505</v>
          </cell>
          <cell r="X147">
            <v>0</v>
          </cell>
          <cell r="Y147">
            <v>0</v>
          </cell>
          <cell r="Z147">
            <v>0</v>
          </cell>
          <cell r="AA147">
            <v>0</v>
          </cell>
          <cell r="AB147">
            <v>0</v>
          </cell>
          <cell r="AD147">
            <v>0</v>
          </cell>
          <cell r="AE147">
            <v>0</v>
          </cell>
          <cell r="AG147">
            <v>0</v>
          </cell>
          <cell r="AH147">
            <v>0</v>
          </cell>
          <cell r="AJ147">
            <v>0</v>
          </cell>
        </row>
        <row r="148">
          <cell r="A148" t="str">
            <v>SCI AEP ACTIF 2170BUDGET 2008</v>
          </cell>
          <cell r="B148" t="str">
            <v>SCI AEP ACTIF 2170</v>
          </cell>
          <cell r="C148" t="str">
            <v>BUDGET 2008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D148">
            <v>0</v>
          </cell>
          <cell r="AE148">
            <v>0</v>
          </cell>
          <cell r="AG148">
            <v>0</v>
          </cell>
          <cell r="AH148">
            <v>0</v>
          </cell>
          <cell r="AJ148">
            <v>0</v>
          </cell>
        </row>
        <row r="149">
          <cell r="A149" t="str">
            <v>SCI AEP ACTIF 2170BUDGET 2009</v>
          </cell>
          <cell r="B149" t="str">
            <v>SCI AEP ACTIF 2170</v>
          </cell>
          <cell r="C149" t="str">
            <v>BUDGET 2009</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D149">
            <v>0</v>
          </cell>
          <cell r="AE149">
            <v>0</v>
          </cell>
          <cell r="AG149">
            <v>0</v>
          </cell>
          <cell r="AH149">
            <v>0</v>
          </cell>
          <cell r="AJ149">
            <v>0</v>
          </cell>
        </row>
        <row r="150">
          <cell r="A150" t="str">
            <v>SCI AEP ACTIF 2170BUDGET 2010</v>
          </cell>
          <cell r="B150" t="str">
            <v>SCI AEP ACTIF 2170</v>
          </cell>
          <cell r="C150" t="str">
            <v>BUDGET 2010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D150">
            <v>0</v>
          </cell>
          <cell r="AE150">
            <v>0</v>
          </cell>
          <cell r="AG150">
            <v>0</v>
          </cell>
          <cell r="AH150">
            <v>0</v>
          </cell>
          <cell r="AJ150">
            <v>0</v>
          </cell>
        </row>
        <row r="151">
          <cell r="A151" t="str">
            <v>SCI AEP ACTIF 2170BUDGET 2011</v>
          </cell>
          <cell r="B151" t="str">
            <v>SCI AEP ACTIF 2170</v>
          </cell>
          <cell r="C151" t="str">
            <v>BUDGET 2011</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D151">
            <v>0</v>
          </cell>
          <cell r="AE151">
            <v>0</v>
          </cell>
          <cell r="AG151">
            <v>0</v>
          </cell>
          <cell r="AH151">
            <v>0</v>
          </cell>
          <cell r="AJ151">
            <v>0</v>
          </cell>
        </row>
        <row r="152">
          <cell r="A152" t="str">
            <v>SCI AEP ACTIF 2170BUDGET 2012</v>
          </cell>
          <cell r="B152" t="str">
            <v>SCI AEP ACTIF 2170</v>
          </cell>
          <cell r="C152" t="str">
            <v>BUDGET 2012</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D152">
            <v>0</v>
          </cell>
          <cell r="AE152">
            <v>0</v>
          </cell>
          <cell r="AG152">
            <v>0</v>
          </cell>
          <cell r="AH152">
            <v>0</v>
          </cell>
          <cell r="AJ152">
            <v>0</v>
          </cell>
        </row>
        <row r="153">
          <cell r="A153" t="str">
            <v>SCI AEP ACTIF 2170BUDGET 2013</v>
          </cell>
          <cell r="B153" t="str">
            <v>SCI AEP ACTIF 2170</v>
          </cell>
          <cell r="C153" t="str">
            <v>BUDGET 2013</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D153">
            <v>0</v>
          </cell>
          <cell r="AE153">
            <v>0</v>
          </cell>
          <cell r="AG153">
            <v>0</v>
          </cell>
          <cell r="AH153">
            <v>0</v>
          </cell>
          <cell r="AJ153">
            <v>0</v>
          </cell>
        </row>
        <row r="154">
          <cell r="A154" t="str">
            <v>SCI AEP ACTIF 2170BUDGET 2014</v>
          </cell>
          <cell r="B154" t="str">
            <v>SCI AEP ACTIF 2170</v>
          </cell>
          <cell r="C154" t="str">
            <v>BUDGET 2014</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D154">
            <v>0</v>
          </cell>
          <cell r="AE154">
            <v>0</v>
          </cell>
          <cell r="AG154">
            <v>0</v>
          </cell>
          <cell r="AH154">
            <v>0</v>
          </cell>
          <cell r="AJ154">
            <v>0</v>
          </cell>
        </row>
        <row r="155">
          <cell r="A155" t="str">
            <v>SCI AEP ACTIF 2170BUDGET 2015</v>
          </cell>
          <cell r="B155" t="str">
            <v>SCI AEP ACTIF 2170</v>
          </cell>
          <cell r="C155" t="str">
            <v>BUDGET 2015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D155">
            <v>0</v>
          </cell>
          <cell r="AE155">
            <v>0</v>
          </cell>
          <cell r="AG155">
            <v>0</v>
          </cell>
          <cell r="AH155">
            <v>0</v>
          </cell>
          <cell r="AJ155">
            <v>0</v>
          </cell>
        </row>
        <row r="156">
          <cell r="A156" t="str">
            <v>SCI AEP ACTIF 2170BUDGET 2016</v>
          </cell>
          <cell r="B156" t="str">
            <v>SCI AEP ACTIF 2170</v>
          </cell>
          <cell r="C156" t="str">
            <v>BUDGET 2016</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D156">
            <v>0</v>
          </cell>
          <cell r="AE156">
            <v>0</v>
          </cell>
          <cell r="AG156">
            <v>0</v>
          </cell>
          <cell r="AH156">
            <v>0</v>
          </cell>
          <cell r="AJ156">
            <v>0</v>
          </cell>
        </row>
        <row r="157">
          <cell r="A157" t="str">
            <v>SCI AEP ACTIF 2170BUDGET 2017</v>
          </cell>
          <cell r="B157" t="str">
            <v>SCI AEP ACTIF 2170</v>
          </cell>
          <cell r="C157" t="str">
            <v>BUDGET 2017</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D157">
            <v>0</v>
          </cell>
          <cell r="AE157">
            <v>0</v>
          </cell>
          <cell r="AG157">
            <v>0</v>
          </cell>
          <cell r="AH157">
            <v>0</v>
          </cell>
          <cell r="AJ157">
            <v>0</v>
          </cell>
        </row>
        <row r="158">
          <cell r="A158" t="str">
            <v>SCI AEP ACTIF 217138717</v>
          </cell>
          <cell r="B158" t="str">
            <v>SCI AEP ACTIF 2171</v>
          </cell>
          <cell r="C158">
            <v>38717</v>
          </cell>
          <cell r="D158">
            <v>379.19715000000002</v>
          </cell>
          <cell r="E158">
            <v>9.4799299999999995</v>
          </cell>
          <cell r="F158">
            <v>211.10576</v>
          </cell>
          <cell r="G158">
            <v>79.977999999999994</v>
          </cell>
          <cell r="H158">
            <v>30.85568</v>
          </cell>
          <cell r="I158">
            <v>0</v>
          </cell>
          <cell r="J158">
            <v>0</v>
          </cell>
          <cell r="K158">
            <v>0</v>
          </cell>
          <cell r="L158">
            <v>164.75515999999996</v>
          </cell>
          <cell r="M158">
            <v>2.1596100000000003</v>
          </cell>
          <cell r="N158">
            <v>0</v>
          </cell>
          <cell r="O158">
            <v>0</v>
          </cell>
          <cell r="P158">
            <v>0</v>
          </cell>
          <cell r="Q158">
            <v>0</v>
          </cell>
          <cell r="R158">
            <v>0</v>
          </cell>
          <cell r="S158">
            <v>0.36959000000000003</v>
          </cell>
          <cell r="T158">
            <v>10.03332</v>
          </cell>
          <cell r="U158">
            <v>61.603999999999999</v>
          </cell>
          <cell r="V158">
            <v>18.373999999999999</v>
          </cell>
          <cell r="W158">
            <v>0</v>
          </cell>
          <cell r="X158">
            <v>0</v>
          </cell>
          <cell r="Y158">
            <v>251.66446999999999</v>
          </cell>
          <cell r="Z158">
            <v>0</v>
          </cell>
          <cell r="AA158">
            <v>-1E-3</v>
          </cell>
          <cell r="AB158">
            <v>54.488849999999999</v>
          </cell>
          <cell r="AD158">
            <v>0</v>
          </cell>
          <cell r="AE158">
            <v>0</v>
          </cell>
          <cell r="AG158">
            <v>0</v>
          </cell>
          <cell r="AH158">
            <v>0</v>
          </cell>
          <cell r="AJ158">
            <v>0</v>
          </cell>
        </row>
        <row r="159">
          <cell r="A159" t="str">
            <v>SCI AEP ACTIF 217139082</v>
          </cell>
          <cell r="B159" t="str">
            <v>SCI AEP ACTIF 2171</v>
          </cell>
          <cell r="C159">
            <v>39082</v>
          </cell>
          <cell r="D159">
            <v>207.82464999999999</v>
          </cell>
          <cell r="E159">
            <v>1E-4</v>
          </cell>
          <cell r="F159">
            <v>180.30384000000001</v>
          </cell>
          <cell r="G159">
            <v>3.6912899999999973</v>
          </cell>
          <cell r="H159">
            <v>-21.87435</v>
          </cell>
          <cell r="I159">
            <v>0</v>
          </cell>
          <cell r="J159">
            <v>0</v>
          </cell>
          <cell r="K159">
            <v>0</v>
          </cell>
          <cell r="L159">
            <v>279.01991999999996</v>
          </cell>
          <cell r="M159">
            <v>25.667330000000003</v>
          </cell>
          <cell r="N159">
            <v>44.387999999999998</v>
          </cell>
          <cell r="O159">
            <v>6.3222100000000001</v>
          </cell>
          <cell r="P159">
            <v>0</v>
          </cell>
          <cell r="Q159">
            <v>0</v>
          </cell>
          <cell r="R159">
            <v>0</v>
          </cell>
          <cell r="S159">
            <v>22.715190000000003</v>
          </cell>
          <cell r="T159">
            <v>123.00879</v>
          </cell>
          <cell r="U159">
            <v>60.777999999999992</v>
          </cell>
          <cell r="V159">
            <v>18.373999999999999</v>
          </cell>
          <cell r="W159">
            <v>0</v>
          </cell>
          <cell r="X159">
            <v>0</v>
          </cell>
          <cell r="Y159">
            <v>258.54894000000002</v>
          </cell>
          <cell r="Z159">
            <v>93.231160000000003</v>
          </cell>
          <cell r="AA159">
            <v>0</v>
          </cell>
          <cell r="AB159">
            <v>896.20864000000006</v>
          </cell>
          <cell r="AD159">
            <v>0</v>
          </cell>
          <cell r="AE159">
            <v>0</v>
          </cell>
          <cell r="AG159">
            <v>0</v>
          </cell>
          <cell r="AH159">
            <v>361.06096000000002</v>
          </cell>
          <cell r="AJ159">
            <v>0</v>
          </cell>
        </row>
        <row r="160">
          <cell r="A160" t="str">
            <v>SCI AEP ACTIF 217139447</v>
          </cell>
          <cell r="B160" t="str">
            <v>SCI AEP ACTIF 2171</v>
          </cell>
          <cell r="C160">
            <v>39447</v>
          </cell>
          <cell r="D160">
            <v>544.55911000000003</v>
          </cell>
          <cell r="E160">
            <v>1.0000000000000001E-5</v>
          </cell>
          <cell r="F160">
            <v>215.92296999999999</v>
          </cell>
          <cell r="G160">
            <v>83.906999999999996</v>
          </cell>
          <cell r="H160">
            <v>-12.19098</v>
          </cell>
          <cell r="I160">
            <v>0</v>
          </cell>
          <cell r="J160">
            <v>0</v>
          </cell>
          <cell r="K160">
            <v>0</v>
          </cell>
          <cell r="L160">
            <v>234.24079999999998</v>
          </cell>
          <cell r="M160">
            <v>6.6315</v>
          </cell>
          <cell r="N160">
            <v>0</v>
          </cell>
          <cell r="O160">
            <v>0</v>
          </cell>
          <cell r="P160">
            <v>0</v>
          </cell>
          <cell r="Q160">
            <v>0</v>
          </cell>
          <cell r="R160">
            <v>0</v>
          </cell>
          <cell r="S160">
            <v>5.0365000000000002</v>
          </cell>
          <cell r="T160">
            <v>-12.331719999999999</v>
          </cell>
          <cell r="U160">
            <v>65.533000000000001</v>
          </cell>
          <cell r="V160">
            <v>18.373999999999999</v>
          </cell>
          <cell r="W160">
            <v>0</v>
          </cell>
          <cell r="X160">
            <v>0</v>
          </cell>
          <cell r="Y160">
            <v>289.59415999999999</v>
          </cell>
          <cell r="Z160">
            <v>55.865169999999999</v>
          </cell>
          <cell r="AA160">
            <v>0</v>
          </cell>
          <cell r="AB160">
            <v>52.302500000000002</v>
          </cell>
          <cell r="AD160">
            <v>0</v>
          </cell>
          <cell r="AE160">
            <v>0</v>
          </cell>
          <cell r="AG160">
            <v>0</v>
          </cell>
          <cell r="AH160">
            <v>0</v>
          </cell>
          <cell r="AJ160">
            <v>0</v>
          </cell>
        </row>
        <row r="161">
          <cell r="A161" t="str">
            <v>SCI AEP ACTIF 2171BUDGET 2007</v>
          </cell>
          <cell r="B161" t="str">
            <v>SCI AEP ACTIF 2171</v>
          </cell>
          <cell r="C161" t="str">
            <v>BUDGET 2007</v>
          </cell>
          <cell r="D161">
            <v>534.62900000000002</v>
          </cell>
          <cell r="E161">
            <v>0</v>
          </cell>
          <cell r="F161">
            <v>281.779</v>
          </cell>
          <cell r="G161">
            <v>55.5</v>
          </cell>
          <cell r="H161">
            <v>0</v>
          </cell>
          <cell r="I161">
            <v>0</v>
          </cell>
          <cell r="J161">
            <v>0</v>
          </cell>
          <cell r="K161">
            <v>0</v>
          </cell>
          <cell r="L161">
            <v>256.57</v>
          </cell>
          <cell r="M161">
            <v>0.66300000000000003</v>
          </cell>
          <cell r="N161">
            <v>1.9590000000000001</v>
          </cell>
          <cell r="O161">
            <v>0</v>
          </cell>
          <cell r="P161">
            <v>0</v>
          </cell>
          <cell r="Q161">
            <v>0</v>
          </cell>
          <cell r="R161">
            <v>0</v>
          </cell>
          <cell r="S161">
            <v>0</v>
          </cell>
          <cell r="T161">
            <v>0</v>
          </cell>
          <cell r="U161">
            <v>37.125999999999998</v>
          </cell>
          <cell r="V161">
            <v>18.373999999999999</v>
          </cell>
          <cell r="W161">
            <v>0</v>
          </cell>
          <cell r="X161">
            <v>0</v>
          </cell>
          <cell r="Y161">
            <v>0</v>
          </cell>
          <cell r="Z161">
            <v>0</v>
          </cell>
          <cell r="AA161">
            <v>0</v>
          </cell>
          <cell r="AB161">
            <v>117.2</v>
          </cell>
          <cell r="AD161">
            <v>0</v>
          </cell>
          <cell r="AE161">
            <v>0</v>
          </cell>
          <cell r="AG161">
            <v>0</v>
          </cell>
          <cell r="AH161">
            <v>0</v>
          </cell>
          <cell r="AJ161">
            <v>0</v>
          </cell>
        </row>
        <row r="162">
          <cell r="A162" t="str">
            <v>SCI AEP ACTIF 2171BUDGET 2008</v>
          </cell>
          <cell r="B162" t="str">
            <v>SCI AEP ACTIF 2171</v>
          </cell>
          <cell r="C162" t="str">
            <v>BUDGET 2008</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D162">
            <v>0</v>
          </cell>
          <cell r="AE162">
            <v>0</v>
          </cell>
          <cell r="AG162">
            <v>0</v>
          </cell>
          <cell r="AH162">
            <v>0</v>
          </cell>
          <cell r="AJ162">
            <v>0</v>
          </cell>
        </row>
        <row r="163">
          <cell r="A163" t="str">
            <v>SCI AEP ACTIF 2171BUDGET 2009</v>
          </cell>
          <cell r="B163" t="str">
            <v>SCI AEP ACTIF 2171</v>
          </cell>
          <cell r="C163" t="str">
            <v>BUDGET 2009</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D163">
            <v>0</v>
          </cell>
          <cell r="AE163">
            <v>0</v>
          </cell>
          <cell r="AG163">
            <v>0</v>
          </cell>
          <cell r="AH163">
            <v>0</v>
          </cell>
          <cell r="AJ163">
            <v>0</v>
          </cell>
        </row>
        <row r="164">
          <cell r="A164" t="str">
            <v>SCI AEP ACTIF 2171BUDGET 2010</v>
          </cell>
          <cell r="B164" t="str">
            <v>SCI AEP ACTIF 2171</v>
          </cell>
          <cell r="C164" t="str">
            <v>BUDGET 2010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D164">
            <v>0</v>
          </cell>
          <cell r="AE164">
            <v>0</v>
          </cell>
          <cell r="AG164">
            <v>0</v>
          </cell>
          <cell r="AH164">
            <v>0</v>
          </cell>
          <cell r="AJ164">
            <v>0</v>
          </cell>
        </row>
        <row r="165">
          <cell r="A165" t="str">
            <v>SCI AEP ACTIF 2171BUDGET 2011</v>
          </cell>
          <cell r="B165" t="str">
            <v>SCI AEP ACTIF 2171</v>
          </cell>
          <cell r="C165" t="str">
            <v>BUDGET 2011</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D165">
            <v>0</v>
          </cell>
          <cell r="AE165">
            <v>0</v>
          </cell>
          <cell r="AG165">
            <v>0</v>
          </cell>
          <cell r="AH165">
            <v>0</v>
          </cell>
          <cell r="AJ165">
            <v>0</v>
          </cell>
        </row>
        <row r="166">
          <cell r="A166" t="str">
            <v>SCI AEP ACTIF 2171BUDGET 2012</v>
          </cell>
          <cell r="B166" t="str">
            <v>SCI AEP ACTIF 2171</v>
          </cell>
          <cell r="C166" t="str">
            <v>BUDGET 2012</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D166">
            <v>0</v>
          </cell>
          <cell r="AE166">
            <v>0</v>
          </cell>
          <cell r="AG166">
            <v>0</v>
          </cell>
          <cell r="AH166">
            <v>0</v>
          </cell>
          <cell r="AJ166">
            <v>0</v>
          </cell>
        </row>
        <row r="167">
          <cell r="A167" t="str">
            <v>SCI AEP ACTIF 2171BUDGET 2013</v>
          </cell>
          <cell r="B167" t="str">
            <v>SCI AEP ACTIF 2171</v>
          </cell>
          <cell r="C167" t="str">
            <v>BUDGET 2013</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D167">
            <v>0</v>
          </cell>
          <cell r="AE167">
            <v>0</v>
          </cell>
          <cell r="AG167">
            <v>0</v>
          </cell>
          <cell r="AH167">
            <v>0</v>
          </cell>
          <cell r="AJ167">
            <v>0</v>
          </cell>
        </row>
        <row r="168">
          <cell r="A168" t="str">
            <v>SCI AEP ACTIF 2171BUDGET 2014</v>
          </cell>
          <cell r="B168" t="str">
            <v>SCI AEP ACTIF 2171</v>
          </cell>
          <cell r="C168" t="str">
            <v>BUDGET 2014</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D168">
            <v>0</v>
          </cell>
          <cell r="AE168">
            <v>0</v>
          </cell>
          <cell r="AG168">
            <v>0</v>
          </cell>
          <cell r="AH168">
            <v>0</v>
          </cell>
          <cell r="AJ168">
            <v>0</v>
          </cell>
        </row>
        <row r="169">
          <cell r="A169" t="str">
            <v>SCI AEP ACTIF 2171BUDGET 2015</v>
          </cell>
          <cell r="B169" t="str">
            <v>SCI AEP ACTIF 2171</v>
          </cell>
          <cell r="C169" t="str">
            <v>BUDGET 2015</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D169">
            <v>0</v>
          </cell>
          <cell r="AE169">
            <v>0</v>
          </cell>
          <cell r="AG169">
            <v>0</v>
          </cell>
          <cell r="AH169">
            <v>0</v>
          </cell>
          <cell r="AJ169">
            <v>0</v>
          </cell>
        </row>
        <row r="170">
          <cell r="A170" t="str">
            <v>SCI AEP ACTIF 2171BUDGET 2016</v>
          </cell>
          <cell r="B170" t="str">
            <v>SCI AEP ACTIF 2171</v>
          </cell>
          <cell r="C170" t="str">
            <v>BUDGET 2016</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D170">
            <v>0</v>
          </cell>
          <cell r="AE170">
            <v>0</v>
          </cell>
          <cell r="AG170">
            <v>0</v>
          </cell>
          <cell r="AH170">
            <v>0</v>
          </cell>
          <cell r="AJ170">
            <v>0</v>
          </cell>
        </row>
        <row r="171">
          <cell r="A171" t="str">
            <v>SCI AEP ACTIF 2171BUDGET 2017</v>
          </cell>
          <cell r="B171" t="str">
            <v>SCI AEP ACTIF 2171</v>
          </cell>
          <cell r="C171" t="str">
            <v>BUDGET 2017</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D171">
            <v>0</v>
          </cell>
          <cell r="AE171">
            <v>0</v>
          </cell>
          <cell r="AG171">
            <v>0</v>
          </cell>
          <cell r="AH171">
            <v>0</v>
          </cell>
          <cell r="AJ171">
            <v>0</v>
          </cell>
        </row>
        <row r="172">
          <cell r="A172" t="str">
            <v>SCI AEP ACTIF 217238717</v>
          </cell>
          <cell r="B172" t="str">
            <v>SCI AEP ACTIF 2172</v>
          </cell>
          <cell r="C172">
            <v>38717</v>
          </cell>
          <cell r="D172">
            <v>259.03888000000001</v>
          </cell>
          <cell r="E172">
            <v>0</v>
          </cell>
          <cell r="F172">
            <v>38.755720000000004</v>
          </cell>
          <cell r="G172">
            <v>12.090999999999999</v>
          </cell>
          <cell r="H172">
            <v>13.23434</v>
          </cell>
          <cell r="I172">
            <v>0</v>
          </cell>
          <cell r="J172">
            <v>0</v>
          </cell>
          <cell r="K172">
            <v>0</v>
          </cell>
          <cell r="L172">
            <v>36.104519999999994</v>
          </cell>
          <cell r="M172">
            <v>1.6934200000000001</v>
          </cell>
          <cell r="N172">
            <v>0</v>
          </cell>
          <cell r="O172">
            <v>0</v>
          </cell>
          <cell r="P172">
            <v>0</v>
          </cell>
          <cell r="Q172">
            <v>0</v>
          </cell>
          <cell r="R172">
            <v>0</v>
          </cell>
          <cell r="S172">
            <v>1.5</v>
          </cell>
          <cell r="T172">
            <v>0</v>
          </cell>
          <cell r="U172">
            <v>12.090999999999999</v>
          </cell>
          <cell r="V172">
            <v>0</v>
          </cell>
          <cell r="W172">
            <v>0</v>
          </cell>
          <cell r="X172">
            <v>0</v>
          </cell>
          <cell r="Y172">
            <v>64.377089999999995</v>
          </cell>
          <cell r="Z172">
            <v>0</v>
          </cell>
          <cell r="AA172">
            <v>0</v>
          </cell>
          <cell r="AB172">
            <v>0.95777999999999996</v>
          </cell>
          <cell r="AD172">
            <v>0</v>
          </cell>
          <cell r="AE172">
            <v>0</v>
          </cell>
          <cell r="AG172">
            <v>0</v>
          </cell>
          <cell r="AH172">
            <v>0</v>
          </cell>
          <cell r="AJ172">
            <v>0</v>
          </cell>
        </row>
        <row r="173">
          <cell r="A173" t="str">
            <v>SCI AEP ACTIF 217239082</v>
          </cell>
          <cell r="B173" t="str">
            <v>SCI AEP ACTIF 2172</v>
          </cell>
          <cell r="C173">
            <v>39082</v>
          </cell>
          <cell r="D173">
            <v>260.87895000000003</v>
          </cell>
          <cell r="E173">
            <v>0</v>
          </cell>
          <cell r="F173">
            <v>37.963140000000003</v>
          </cell>
          <cell r="G173">
            <v>12.484999999999999</v>
          </cell>
          <cell r="H173">
            <v>-5.7434899999999995</v>
          </cell>
          <cell r="I173">
            <v>0</v>
          </cell>
          <cell r="J173">
            <v>0</v>
          </cell>
          <cell r="K173">
            <v>0</v>
          </cell>
          <cell r="L173">
            <v>33.153860000000002</v>
          </cell>
          <cell r="M173">
            <v>0.51</v>
          </cell>
          <cell r="N173">
            <v>0</v>
          </cell>
          <cell r="O173">
            <v>8.6090099999999996</v>
          </cell>
          <cell r="P173">
            <v>0</v>
          </cell>
          <cell r="Q173">
            <v>0</v>
          </cell>
          <cell r="R173">
            <v>0</v>
          </cell>
          <cell r="S173">
            <v>1</v>
          </cell>
          <cell r="T173">
            <v>0</v>
          </cell>
          <cell r="U173">
            <v>12.484999999999999</v>
          </cell>
          <cell r="V173">
            <v>0</v>
          </cell>
          <cell r="W173">
            <v>0</v>
          </cell>
          <cell r="X173">
            <v>0</v>
          </cell>
          <cell r="Y173">
            <v>64.377089999999995</v>
          </cell>
          <cell r="Z173">
            <v>0</v>
          </cell>
          <cell r="AA173">
            <v>0</v>
          </cell>
          <cell r="AB173">
            <v>1.4643199999999998</v>
          </cell>
          <cell r="AD173">
            <v>0</v>
          </cell>
          <cell r="AE173">
            <v>0</v>
          </cell>
          <cell r="AG173">
            <v>0</v>
          </cell>
          <cell r="AH173">
            <v>0</v>
          </cell>
          <cell r="AJ173">
            <v>0</v>
          </cell>
        </row>
        <row r="174">
          <cell r="A174" t="str">
            <v>SCI AEP ACTIF 217239447</v>
          </cell>
          <cell r="B174" t="str">
            <v>SCI AEP ACTIF 2172</v>
          </cell>
          <cell r="C174">
            <v>39447</v>
          </cell>
          <cell r="D174">
            <v>279.27949999999998</v>
          </cell>
          <cell r="E174">
            <v>0</v>
          </cell>
          <cell r="F174">
            <v>37.936779999999999</v>
          </cell>
          <cell r="G174">
            <v>12.861000000000001</v>
          </cell>
          <cell r="H174">
            <v>-8.9337700000000009</v>
          </cell>
          <cell r="I174">
            <v>0</v>
          </cell>
          <cell r="J174">
            <v>0</v>
          </cell>
          <cell r="K174">
            <v>0</v>
          </cell>
          <cell r="L174">
            <v>29.380310000000005</v>
          </cell>
          <cell r="M174">
            <v>0.48449999999999999</v>
          </cell>
          <cell r="N174">
            <v>0</v>
          </cell>
          <cell r="O174">
            <v>0</v>
          </cell>
          <cell r="P174">
            <v>0</v>
          </cell>
          <cell r="Q174">
            <v>0</v>
          </cell>
          <cell r="R174">
            <v>0</v>
          </cell>
          <cell r="S174">
            <v>2.7</v>
          </cell>
          <cell r="T174">
            <v>0</v>
          </cell>
          <cell r="U174">
            <v>12.861000000000001</v>
          </cell>
          <cell r="V174">
            <v>0</v>
          </cell>
          <cell r="W174">
            <v>0</v>
          </cell>
          <cell r="X174">
            <v>0</v>
          </cell>
          <cell r="Y174">
            <v>64.377089999999995</v>
          </cell>
          <cell r="Z174">
            <v>0</v>
          </cell>
          <cell r="AA174">
            <v>0</v>
          </cell>
          <cell r="AB174">
            <v>28.137810000000002</v>
          </cell>
          <cell r="AD174">
            <v>0</v>
          </cell>
          <cell r="AE174">
            <v>0</v>
          </cell>
          <cell r="AG174">
            <v>0</v>
          </cell>
          <cell r="AH174">
            <v>0</v>
          </cell>
          <cell r="AJ174">
            <v>0</v>
          </cell>
        </row>
        <row r="175">
          <cell r="A175" t="str">
            <v>SCI AEP ACTIF 2172BUDGET 2007</v>
          </cell>
          <cell r="B175" t="str">
            <v>SCI AEP ACTIF 2172</v>
          </cell>
          <cell r="C175" t="str">
            <v>BUDGET 2007</v>
          </cell>
          <cell r="D175">
            <v>279.279</v>
          </cell>
          <cell r="E175">
            <v>0</v>
          </cell>
          <cell r="F175">
            <v>32.014000000000003</v>
          </cell>
          <cell r="G175">
            <v>12.734999999999999</v>
          </cell>
          <cell r="H175">
            <v>0</v>
          </cell>
          <cell r="I175">
            <v>0</v>
          </cell>
          <cell r="J175">
            <v>0</v>
          </cell>
          <cell r="K175">
            <v>0</v>
          </cell>
          <cell r="L175">
            <v>31.494</v>
          </cell>
          <cell r="M175">
            <v>0.52</v>
          </cell>
          <cell r="N175">
            <v>0</v>
          </cell>
          <cell r="O175">
            <v>0</v>
          </cell>
          <cell r="P175">
            <v>0</v>
          </cell>
          <cell r="Q175">
            <v>0</v>
          </cell>
          <cell r="R175">
            <v>0</v>
          </cell>
          <cell r="S175">
            <v>0</v>
          </cell>
          <cell r="T175">
            <v>0</v>
          </cell>
          <cell r="U175">
            <v>6.9930000000000003</v>
          </cell>
          <cell r="V175">
            <v>0</v>
          </cell>
          <cell r="W175">
            <v>5.742</v>
          </cell>
          <cell r="X175">
            <v>0</v>
          </cell>
          <cell r="Y175">
            <v>0</v>
          </cell>
          <cell r="Z175">
            <v>0</v>
          </cell>
          <cell r="AA175">
            <v>0</v>
          </cell>
          <cell r="AB175">
            <v>0</v>
          </cell>
          <cell r="AD175">
            <v>0</v>
          </cell>
          <cell r="AE175">
            <v>0</v>
          </cell>
          <cell r="AG175">
            <v>0</v>
          </cell>
          <cell r="AH175">
            <v>0</v>
          </cell>
          <cell r="AJ175">
            <v>0</v>
          </cell>
        </row>
        <row r="176">
          <cell r="A176" t="str">
            <v>SCI AEP ACTIF 2172BUDGET 2008</v>
          </cell>
          <cell r="B176" t="str">
            <v>SCI AEP ACTIF 2172</v>
          </cell>
          <cell r="C176" t="str">
            <v>BUDGET 2008</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G176">
            <v>0</v>
          </cell>
          <cell r="AH176">
            <v>0</v>
          </cell>
          <cell r="AJ176">
            <v>0</v>
          </cell>
        </row>
        <row r="177">
          <cell r="A177" t="str">
            <v>SCI AEP ACTIF 2172BUDGET 2009</v>
          </cell>
          <cell r="B177" t="str">
            <v>SCI AEP ACTIF 2172</v>
          </cell>
          <cell r="C177" t="str">
            <v>BUDGET 2009</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D177">
            <v>0</v>
          </cell>
          <cell r="AE177">
            <v>0</v>
          </cell>
          <cell r="AG177">
            <v>0</v>
          </cell>
          <cell r="AH177">
            <v>0</v>
          </cell>
          <cell r="AJ177">
            <v>0</v>
          </cell>
        </row>
        <row r="178">
          <cell r="A178" t="str">
            <v>SCI AEP ACTIF 2172BUDGET 2010</v>
          </cell>
          <cell r="B178" t="str">
            <v>SCI AEP ACTIF 2172</v>
          </cell>
          <cell r="C178" t="str">
            <v>BUDGET 2010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D178">
            <v>0</v>
          </cell>
          <cell r="AE178">
            <v>0</v>
          </cell>
          <cell r="AG178">
            <v>0</v>
          </cell>
          <cell r="AH178">
            <v>0</v>
          </cell>
          <cell r="AJ178">
            <v>0</v>
          </cell>
        </row>
        <row r="179">
          <cell r="A179" t="str">
            <v>SCI AEP ACTIF 2172BUDGET 2011</v>
          </cell>
          <cell r="B179" t="str">
            <v>SCI AEP ACTIF 2172</v>
          </cell>
          <cell r="C179" t="str">
            <v>BUDGET 2011</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G179">
            <v>0</v>
          </cell>
          <cell r="AH179">
            <v>0</v>
          </cell>
          <cell r="AJ179">
            <v>0</v>
          </cell>
        </row>
        <row r="180">
          <cell r="A180" t="str">
            <v>SCI AEP ACTIF 2172BUDGET 2012</v>
          </cell>
          <cell r="B180" t="str">
            <v>SCI AEP ACTIF 2172</v>
          </cell>
          <cell r="C180" t="str">
            <v>BUDGET 2012</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G180">
            <v>0</v>
          </cell>
          <cell r="AH180">
            <v>0</v>
          </cell>
          <cell r="AJ180">
            <v>0</v>
          </cell>
        </row>
        <row r="181">
          <cell r="A181" t="str">
            <v>SCI AEP ACTIF 2172BUDGET 2013</v>
          </cell>
          <cell r="B181" t="str">
            <v>SCI AEP ACTIF 2172</v>
          </cell>
          <cell r="C181" t="str">
            <v>BUDGET 2013</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G181">
            <v>0</v>
          </cell>
          <cell r="AH181">
            <v>0</v>
          </cell>
          <cell r="AJ181">
            <v>0</v>
          </cell>
        </row>
        <row r="182">
          <cell r="A182" t="str">
            <v>SCI AEP ACTIF 2172BUDGET 2014</v>
          </cell>
          <cell r="B182" t="str">
            <v>SCI AEP ACTIF 2172</v>
          </cell>
          <cell r="C182" t="str">
            <v>BUDGET 2014</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G182">
            <v>0</v>
          </cell>
          <cell r="AH182">
            <v>0</v>
          </cell>
          <cell r="AJ182">
            <v>0</v>
          </cell>
        </row>
        <row r="183">
          <cell r="A183" t="str">
            <v>SCI AEP ACTIF 2172BUDGET 2015</v>
          </cell>
          <cell r="B183" t="str">
            <v>SCI AEP ACTIF 2172</v>
          </cell>
          <cell r="C183" t="str">
            <v>BUDGET 2015</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D183">
            <v>0</v>
          </cell>
          <cell r="AE183">
            <v>0</v>
          </cell>
          <cell r="AG183">
            <v>0</v>
          </cell>
          <cell r="AH183">
            <v>0</v>
          </cell>
          <cell r="AJ183">
            <v>0</v>
          </cell>
        </row>
        <row r="184">
          <cell r="A184" t="str">
            <v>SCI AEP ACTIF 2172BUDGET 2016</v>
          </cell>
          <cell r="B184" t="str">
            <v>SCI AEP ACTIF 2172</v>
          </cell>
          <cell r="C184" t="str">
            <v>BUDGET 2016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G184">
            <v>0</v>
          </cell>
          <cell r="AH184">
            <v>0</v>
          </cell>
          <cell r="AJ184">
            <v>0</v>
          </cell>
        </row>
        <row r="185">
          <cell r="A185" t="str">
            <v>SCI AEP ACTIF 2172BUDGET 2017</v>
          </cell>
          <cell r="B185" t="str">
            <v>SCI AEP ACTIF 2172</v>
          </cell>
          <cell r="C185" t="str">
            <v>BUDGET 2017</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G185">
            <v>0</v>
          </cell>
          <cell r="AH185">
            <v>0</v>
          </cell>
          <cell r="AJ185">
            <v>0</v>
          </cell>
        </row>
        <row r="186">
          <cell r="A186" t="str">
            <v>SCI AEP ACTIF 217338717</v>
          </cell>
          <cell r="B186" t="str">
            <v>SCI AEP ACTIF 2173</v>
          </cell>
          <cell r="C186">
            <v>38717</v>
          </cell>
          <cell r="D186">
            <v>88.219880000000003</v>
          </cell>
          <cell r="E186">
            <v>0</v>
          </cell>
          <cell r="F186">
            <v>17.686070000000001</v>
          </cell>
          <cell r="G186">
            <v>6.9272499999999999</v>
          </cell>
          <cell r="H186">
            <v>-6.7194700000000003</v>
          </cell>
          <cell r="I186">
            <v>0</v>
          </cell>
          <cell r="J186">
            <v>0</v>
          </cell>
          <cell r="K186">
            <v>0</v>
          </cell>
          <cell r="L186">
            <v>18.171979999999998</v>
          </cell>
          <cell r="M186">
            <v>1.0001100000000001</v>
          </cell>
          <cell r="N186">
            <v>0</v>
          </cell>
          <cell r="O186">
            <v>0</v>
          </cell>
          <cell r="P186">
            <v>0</v>
          </cell>
          <cell r="Q186">
            <v>0</v>
          </cell>
          <cell r="R186">
            <v>0</v>
          </cell>
          <cell r="S186">
            <v>1.5</v>
          </cell>
          <cell r="T186">
            <v>0</v>
          </cell>
          <cell r="U186">
            <v>8.6989999999999998</v>
          </cell>
          <cell r="V186">
            <v>0</v>
          </cell>
          <cell r="W186">
            <v>0</v>
          </cell>
          <cell r="X186">
            <v>0</v>
          </cell>
          <cell r="Y186">
            <v>20.527570000000001</v>
          </cell>
          <cell r="Z186">
            <v>0</v>
          </cell>
          <cell r="AA186">
            <v>0</v>
          </cell>
          <cell r="AB186">
            <v>0.72442999999999991</v>
          </cell>
          <cell r="AD186">
            <v>0</v>
          </cell>
          <cell r="AE186">
            <v>0</v>
          </cell>
          <cell r="AG186">
            <v>0</v>
          </cell>
          <cell r="AH186">
            <v>0</v>
          </cell>
          <cell r="AJ186">
            <v>0</v>
          </cell>
        </row>
        <row r="187">
          <cell r="A187" t="str">
            <v>SCI AEP ACTIF 217339082</v>
          </cell>
          <cell r="B187" t="str">
            <v>SCI AEP ACTIF 2173</v>
          </cell>
          <cell r="C187">
            <v>39082</v>
          </cell>
          <cell r="D187">
            <v>88.846519999999998</v>
          </cell>
          <cell r="E187">
            <v>0</v>
          </cell>
          <cell r="F187">
            <v>16.845479999999998</v>
          </cell>
          <cell r="G187">
            <v>3.6560000000000001</v>
          </cell>
          <cell r="H187">
            <v>0</v>
          </cell>
          <cell r="I187">
            <v>0</v>
          </cell>
          <cell r="J187">
            <v>0</v>
          </cell>
          <cell r="K187">
            <v>0</v>
          </cell>
          <cell r="L187">
            <v>15.270390000000001</v>
          </cell>
          <cell r="M187">
            <v>0.30119999999999997</v>
          </cell>
          <cell r="N187">
            <v>0</v>
          </cell>
          <cell r="O187">
            <v>2.9319299999999999</v>
          </cell>
          <cell r="P187">
            <v>0</v>
          </cell>
          <cell r="Q187">
            <v>0</v>
          </cell>
          <cell r="R187">
            <v>0</v>
          </cell>
          <cell r="S187">
            <v>1</v>
          </cell>
          <cell r="T187">
            <v>0</v>
          </cell>
          <cell r="U187">
            <v>8.9849999999999994</v>
          </cell>
          <cell r="V187">
            <v>0</v>
          </cell>
          <cell r="W187">
            <v>0</v>
          </cell>
          <cell r="X187">
            <v>0</v>
          </cell>
          <cell r="Y187">
            <v>20.527570000000001</v>
          </cell>
          <cell r="Z187">
            <v>0</v>
          </cell>
          <cell r="AA187">
            <v>0</v>
          </cell>
          <cell r="AB187">
            <v>0.37541000000000002</v>
          </cell>
          <cell r="AD187">
            <v>0</v>
          </cell>
          <cell r="AE187">
            <v>0</v>
          </cell>
          <cell r="AG187">
            <v>0</v>
          </cell>
          <cell r="AH187">
            <v>0</v>
          </cell>
          <cell r="AJ187">
            <v>0</v>
          </cell>
        </row>
        <row r="188">
          <cell r="A188" t="str">
            <v>SCI AEP ACTIF 217339447</v>
          </cell>
          <cell r="B188" t="str">
            <v>SCI AEP ACTIF 2173</v>
          </cell>
          <cell r="C188">
            <v>39447</v>
          </cell>
          <cell r="D188">
            <v>95.113119999999995</v>
          </cell>
          <cell r="E188">
            <v>0</v>
          </cell>
          <cell r="F188">
            <v>16.476459999999999</v>
          </cell>
          <cell r="G188">
            <v>3.7229999999999999</v>
          </cell>
          <cell r="H188">
            <v>-4.3535600000000008</v>
          </cell>
          <cell r="I188">
            <v>0</v>
          </cell>
          <cell r="J188">
            <v>0</v>
          </cell>
          <cell r="K188">
            <v>0</v>
          </cell>
          <cell r="L188">
            <v>12.98193</v>
          </cell>
          <cell r="M188">
            <v>0.28614000000000001</v>
          </cell>
          <cell r="N188">
            <v>0</v>
          </cell>
          <cell r="O188">
            <v>0</v>
          </cell>
          <cell r="P188">
            <v>0</v>
          </cell>
          <cell r="Q188">
            <v>0</v>
          </cell>
          <cell r="R188">
            <v>0</v>
          </cell>
          <cell r="S188">
            <v>2.7</v>
          </cell>
          <cell r="T188">
            <v>0</v>
          </cell>
          <cell r="U188">
            <v>9.2550000000000008</v>
          </cell>
          <cell r="V188">
            <v>0</v>
          </cell>
          <cell r="W188">
            <v>0</v>
          </cell>
          <cell r="X188">
            <v>0</v>
          </cell>
          <cell r="Y188">
            <v>20.527570000000001</v>
          </cell>
          <cell r="Z188">
            <v>0</v>
          </cell>
          <cell r="AA188">
            <v>0</v>
          </cell>
          <cell r="AB188">
            <v>0</v>
          </cell>
          <cell r="AD188">
            <v>0</v>
          </cell>
          <cell r="AE188">
            <v>0</v>
          </cell>
          <cell r="AG188">
            <v>0</v>
          </cell>
          <cell r="AH188">
            <v>0</v>
          </cell>
          <cell r="AJ188">
            <v>0</v>
          </cell>
        </row>
        <row r="189">
          <cell r="A189" t="str">
            <v>SCI AEP ACTIF 2173BUDGET 2007</v>
          </cell>
          <cell r="B189" t="str">
            <v>SCI AEP ACTIF 2173</v>
          </cell>
          <cell r="C189" t="str">
            <v>BUDGET 2007</v>
          </cell>
          <cell r="D189">
            <v>95.113</v>
          </cell>
          <cell r="E189">
            <v>0</v>
          </cell>
          <cell r="F189">
            <v>16.190999999999999</v>
          </cell>
          <cell r="G189">
            <v>9.4719999999999995</v>
          </cell>
          <cell r="H189">
            <v>0</v>
          </cell>
          <cell r="I189">
            <v>0</v>
          </cell>
          <cell r="J189">
            <v>0</v>
          </cell>
          <cell r="K189">
            <v>0</v>
          </cell>
          <cell r="L189">
            <v>16.190999999999999</v>
          </cell>
          <cell r="M189">
            <v>0.307</v>
          </cell>
          <cell r="N189">
            <v>0</v>
          </cell>
          <cell r="O189">
            <v>0</v>
          </cell>
          <cell r="P189">
            <v>0</v>
          </cell>
          <cell r="Q189">
            <v>0</v>
          </cell>
          <cell r="R189">
            <v>0</v>
          </cell>
          <cell r="S189">
            <v>0</v>
          </cell>
          <cell r="T189">
            <v>0</v>
          </cell>
          <cell r="U189">
            <v>5.0330000000000004</v>
          </cell>
          <cell r="V189">
            <v>0</v>
          </cell>
          <cell r="W189">
            <v>4.1319999999999997</v>
          </cell>
          <cell r="X189">
            <v>0</v>
          </cell>
          <cell r="Y189">
            <v>0</v>
          </cell>
          <cell r="Z189">
            <v>0</v>
          </cell>
          <cell r="AA189">
            <v>0</v>
          </cell>
          <cell r="AB189">
            <v>0</v>
          </cell>
          <cell r="AD189">
            <v>0</v>
          </cell>
          <cell r="AE189">
            <v>0</v>
          </cell>
          <cell r="AG189">
            <v>0</v>
          </cell>
          <cell r="AH189">
            <v>0</v>
          </cell>
          <cell r="AJ189">
            <v>0</v>
          </cell>
        </row>
        <row r="190">
          <cell r="A190" t="str">
            <v>SCI AEP ACTIF 2173BUDGET 2008</v>
          </cell>
          <cell r="B190" t="str">
            <v>SCI AEP ACTIF 2173</v>
          </cell>
          <cell r="C190" t="str">
            <v>BUDGET 2008</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D190">
            <v>0</v>
          </cell>
          <cell r="AE190">
            <v>0</v>
          </cell>
          <cell r="AG190">
            <v>0</v>
          </cell>
          <cell r="AH190">
            <v>0</v>
          </cell>
          <cell r="AJ190">
            <v>0</v>
          </cell>
        </row>
        <row r="191">
          <cell r="A191" t="str">
            <v>SCI AEP ACTIF 2173BUDGET 2009</v>
          </cell>
          <cell r="B191" t="str">
            <v>SCI AEP ACTIF 2173</v>
          </cell>
          <cell r="C191" t="str">
            <v>BUDGET 2009</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D191">
            <v>0</v>
          </cell>
          <cell r="AE191">
            <v>0</v>
          </cell>
          <cell r="AG191">
            <v>0</v>
          </cell>
          <cell r="AH191">
            <v>0</v>
          </cell>
          <cell r="AJ191">
            <v>0</v>
          </cell>
        </row>
        <row r="192">
          <cell r="A192" t="str">
            <v>SCI AEP ACTIF 2173BUDGET 2010</v>
          </cell>
          <cell r="B192" t="str">
            <v>SCI AEP ACTIF 2173</v>
          </cell>
          <cell r="C192" t="str">
            <v>BUDGET 2010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D192">
            <v>0</v>
          </cell>
          <cell r="AE192">
            <v>0</v>
          </cell>
          <cell r="AG192">
            <v>0</v>
          </cell>
          <cell r="AH192">
            <v>0</v>
          </cell>
          <cell r="AJ192">
            <v>0</v>
          </cell>
        </row>
        <row r="193">
          <cell r="A193" t="str">
            <v>SCI AEP ACTIF 2173BUDGET 2011</v>
          </cell>
          <cell r="B193" t="str">
            <v>SCI AEP ACTIF 2173</v>
          </cell>
          <cell r="C193" t="str">
            <v>BUDGET 2011</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G193">
            <v>0</v>
          </cell>
          <cell r="AH193">
            <v>0</v>
          </cell>
          <cell r="AJ193">
            <v>0</v>
          </cell>
        </row>
        <row r="194">
          <cell r="A194" t="str">
            <v>SCI AEP ACTIF 2173BUDGET 2012</v>
          </cell>
          <cell r="B194" t="str">
            <v>SCI AEP ACTIF 2173</v>
          </cell>
          <cell r="C194" t="str">
            <v>BUDGET 2012</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D194">
            <v>0</v>
          </cell>
          <cell r="AE194">
            <v>0</v>
          </cell>
          <cell r="AG194">
            <v>0</v>
          </cell>
          <cell r="AH194">
            <v>0</v>
          </cell>
          <cell r="AJ194">
            <v>0</v>
          </cell>
        </row>
        <row r="195">
          <cell r="A195" t="str">
            <v>SCI AEP ACTIF 2173BUDGET 2013</v>
          </cell>
          <cell r="B195" t="str">
            <v>SCI AEP ACTIF 2173</v>
          </cell>
          <cell r="C195" t="str">
            <v>BUDGET 2013</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D195">
            <v>0</v>
          </cell>
          <cell r="AE195">
            <v>0</v>
          </cell>
          <cell r="AG195">
            <v>0</v>
          </cell>
          <cell r="AH195">
            <v>0</v>
          </cell>
          <cell r="AJ195">
            <v>0</v>
          </cell>
        </row>
        <row r="196">
          <cell r="A196" t="str">
            <v>SCI AEP ACTIF 2173BUDGET 2014</v>
          </cell>
          <cell r="B196" t="str">
            <v>SCI AEP ACTIF 2173</v>
          </cell>
          <cell r="C196" t="str">
            <v>BUDGET 2014</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D196">
            <v>0</v>
          </cell>
          <cell r="AE196">
            <v>0</v>
          </cell>
          <cell r="AG196">
            <v>0</v>
          </cell>
          <cell r="AH196">
            <v>0</v>
          </cell>
          <cell r="AJ196">
            <v>0</v>
          </cell>
        </row>
        <row r="197">
          <cell r="A197" t="str">
            <v>SCI AEP ACTIF 2173BUDGET 2015</v>
          </cell>
          <cell r="B197" t="str">
            <v>SCI AEP ACTIF 2173</v>
          </cell>
          <cell r="C197" t="str">
            <v>BUDGET 2015</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D197">
            <v>0</v>
          </cell>
          <cell r="AE197">
            <v>0</v>
          </cell>
          <cell r="AG197">
            <v>0</v>
          </cell>
          <cell r="AH197">
            <v>0</v>
          </cell>
          <cell r="AJ197">
            <v>0</v>
          </cell>
        </row>
        <row r="198">
          <cell r="A198" t="str">
            <v>SCI AEP ACTIF 2173BUDGET 2016</v>
          </cell>
          <cell r="B198" t="str">
            <v>SCI AEP ACTIF 2173</v>
          </cell>
          <cell r="C198" t="str">
            <v>BUDGET 2016</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G198">
            <v>0</v>
          </cell>
          <cell r="AH198">
            <v>0</v>
          </cell>
          <cell r="AJ198">
            <v>0</v>
          </cell>
        </row>
        <row r="199">
          <cell r="A199" t="str">
            <v>SCI AEP ACTIF 2173BUDGET 2017</v>
          </cell>
          <cell r="B199" t="str">
            <v>SCI AEP ACTIF 2173</v>
          </cell>
          <cell r="C199" t="str">
            <v>BUDGET 2017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G199">
            <v>0</v>
          </cell>
          <cell r="AH199">
            <v>0</v>
          </cell>
          <cell r="AJ199">
            <v>0</v>
          </cell>
        </row>
        <row r="200">
          <cell r="A200" t="str">
            <v>SCI AEP ACTIF 217438717</v>
          </cell>
          <cell r="B200" t="str">
            <v>SCI AEP ACTIF 2174</v>
          </cell>
          <cell r="C200">
            <v>38717</v>
          </cell>
          <cell r="D200">
            <v>181.5292</v>
          </cell>
          <cell r="E200">
            <v>4.5382299999999995</v>
          </cell>
          <cell r="F200">
            <v>8.2117900000000006</v>
          </cell>
          <cell r="G200">
            <v>19.044</v>
          </cell>
          <cell r="H200">
            <v>0</v>
          </cell>
          <cell r="I200">
            <v>0</v>
          </cell>
          <cell r="J200">
            <v>0</v>
          </cell>
          <cell r="K200">
            <v>0</v>
          </cell>
          <cell r="L200">
            <v>13.029020000000001</v>
          </cell>
          <cell r="M200">
            <v>2.3920100000000004</v>
          </cell>
          <cell r="N200">
            <v>0</v>
          </cell>
          <cell r="O200">
            <v>0</v>
          </cell>
          <cell r="P200">
            <v>0</v>
          </cell>
          <cell r="Q200">
            <v>0</v>
          </cell>
          <cell r="R200">
            <v>0</v>
          </cell>
          <cell r="S200">
            <v>8.1537799999999994</v>
          </cell>
          <cell r="T200">
            <v>0</v>
          </cell>
          <cell r="U200">
            <v>19.044</v>
          </cell>
          <cell r="V200">
            <v>0</v>
          </cell>
          <cell r="W200">
            <v>0</v>
          </cell>
          <cell r="X200">
            <v>0</v>
          </cell>
          <cell r="Y200">
            <v>43.28716</v>
          </cell>
          <cell r="Z200">
            <v>0</v>
          </cell>
          <cell r="AA200">
            <v>0</v>
          </cell>
          <cell r="AB200">
            <v>0</v>
          </cell>
          <cell r="AD200">
            <v>0</v>
          </cell>
          <cell r="AE200">
            <v>0</v>
          </cell>
          <cell r="AG200">
            <v>0</v>
          </cell>
          <cell r="AH200">
            <v>0</v>
          </cell>
          <cell r="AJ200">
            <v>0</v>
          </cell>
        </row>
        <row r="201">
          <cell r="A201" t="str">
            <v>SCI AEP ACTIF 217439082</v>
          </cell>
          <cell r="B201" t="str">
            <v>SCI AEP ACTIF 2174</v>
          </cell>
          <cell r="C201">
            <v>39082</v>
          </cell>
          <cell r="D201">
            <v>198.75901999999999</v>
          </cell>
          <cell r="E201">
            <v>0</v>
          </cell>
          <cell r="F201">
            <v>12.852</v>
          </cell>
          <cell r="G201">
            <v>14.922040000000001</v>
          </cell>
          <cell r="H201">
            <v>3.0823499999999999</v>
          </cell>
          <cell r="I201">
            <v>0</v>
          </cell>
          <cell r="J201">
            <v>0</v>
          </cell>
          <cell r="K201">
            <v>0</v>
          </cell>
          <cell r="L201">
            <v>15.93435</v>
          </cell>
          <cell r="M201">
            <v>0.72039999999999993</v>
          </cell>
          <cell r="N201">
            <v>0</v>
          </cell>
          <cell r="O201">
            <v>6.9579199999999997</v>
          </cell>
          <cell r="P201">
            <v>0</v>
          </cell>
          <cell r="Q201">
            <v>0</v>
          </cell>
          <cell r="R201">
            <v>0</v>
          </cell>
          <cell r="S201">
            <v>0</v>
          </cell>
          <cell r="T201">
            <v>2.5000000000000001E-2</v>
          </cell>
          <cell r="U201">
            <v>14.922000000000001</v>
          </cell>
          <cell r="V201">
            <v>0</v>
          </cell>
          <cell r="W201">
            <v>0</v>
          </cell>
          <cell r="X201">
            <v>0</v>
          </cell>
          <cell r="Y201">
            <v>43.28716</v>
          </cell>
          <cell r="Z201">
            <v>9.4000900000000005</v>
          </cell>
          <cell r="AA201">
            <v>0</v>
          </cell>
          <cell r="AB201">
            <v>0</v>
          </cell>
          <cell r="AD201">
            <v>0</v>
          </cell>
          <cell r="AE201">
            <v>0</v>
          </cell>
          <cell r="AG201">
            <v>5.3579999999999997</v>
          </cell>
          <cell r="AH201">
            <v>0</v>
          </cell>
          <cell r="AJ201">
            <v>0</v>
          </cell>
        </row>
        <row r="202">
          <cell r="A202" t="str">
            <v>SCI AEP ACTIF 217439447</v>
          </cell>
          <cell r="B202" t="str">
            <v>SCI AEP ACTIF 2174</v>
          </cell>
          <cell r="C202">
            <v>39447</v>
          </cell>
          <cell r="D202">
            <v>198.75904</v>
          </cell>
          <cell r="E202">
            <v>0</v>
          </cell>
          <cell r="F202">
            <v>12.876670000000001</v>
          </cell>
          <cell r="G202">
            <v>9.8289599999999986</v>
          </cell>
          <cell r="H202">
            <v>-0.30866000000000005</v>
          </cell>
          <cell r="I202">
            <v>0</v>
          </cell>
          <cell r="J202">
            <v>0</v>
          </cell>
          <cell r="K202">
            <v>0</v>
          </cell>
          <cell r="L202">
            <v>12.66672</v>
          </cell>
          <cell r="M202">
            <v>0.68437999999999999</v>
          </cell>
          <cell r="N202">
            <v>0</v>
          </cell>
          <cell r="O202">
            <v>0</v>
          </cell>
          <cell r="P202">
            <v>0</v>
          </cell>
          <cell r="Q202">
            <v>0</v>
          </cell>
          <cell r="R202">
            <v>0</v>
          </cell>
          <cell r="S202">
            <v>16.016500000000001</v>
          </cell>
          <cell r="T202">
            <v>3.5369999999999999E-2</v>
          </cell>
          <cell r="U202">
            <v>15.186999999999999</v>
          </cell>
          <cell r="V202">
            <v>0</v>
          </cell>
          <cell r="W202">
            <v>0</v>
          </cell>
          <cell r="X202">
            <v>0</v>
          </cell>
          <cell r="Y202">
            <v>43.28716</v>
          </cell>
          <cell r="Z202">
            <v>0</v>
          </cell>
          <cell r="AA202">
            <v>62.8</v>
          </cell>
          <cell r="AB202">
            <v>6.0000000000000001E-3</v>
          </cell>
          <cell r="AD202">
            <v>0</v>
          </cell>
          <cell r="AE202">
            <v>0</v>
          </cell>
          <cell r="AG202">
            <v>0</v>
          </cell>
          <cell r="AH202">
            <v>0</v>
          </cell>
          <cell r="AJ202">
            <v>0</v>
          </cell>
        </row>
        <row r="203">
          <cell r="A203" t="str">
            <v>SCI AEP ACTIF 2174BUDGET 2007</v>
          </cell>
          <cell r="B203" t="str">
            <v>SCI AEP ACTIF 2174</v>
          </cell>
          <cell r="C203" t="str">
            <v>BUDGET 2007</v>
          </cell>
          <cell r="D203">
            <v>202.73400000000001</v>
          </cell>
          <cell r="E203">
            <v>0</v>
          </cell>
          <cell r="F203">
            <v>7.4260000000000002</v>
          </cell>
          <cell r="G203">
            <v>24.677</v>
          </cell>
          <cell r="H203">
            <v>0</v>
          </cell>
          <cell r="I203">
            <v>0</v>
          </cell>
          <cell r="J203">
            <v>0</v>
          </cell>
          <cell r="K203">
            <v>0</v>
          </cell>
          <cell r="L203">
            <v>10.584</v>
          </cell>
          <cell r="M203">
            <v>0.73499999999999999</v>
          </cell>
          <cell r="N203">
            <v>0</v>
          </cell>
          <cell r="O203">
            <v>0</v>
          </cell>
          <cell r="P203">
            <v>0</v>
          </cell>
          <cell r="Q203">
            <v>0</v>
          </cell>
          <cell r="R203">
            <v>0</v>
          </cell>
          <cell r="S203">
            <v>0</v>
          </cell>
          <cell r="T203">
            <v>0</v>
          </cell>
          <cell r="U203">
            <v>14.093</v>
          </cell>
          <cell r="V203">
            <v>0</v>
          </cell>
          <cell r="W203">
            <v>6.6909999999999998</v>
          </cell>
          <cell r="X203">
            <v>0</v>
          </cell>
          <cell r="Y203">
            <v>0</v>
          </cell>
          <cell r="Z203">
            <v>0</v>
          </cell>
          <cell r="AA203">
            <v>0</v>
          </cell>
          <cell r="AB203">
            <v>0</v>
          </cell>
          <cell r="AD203">
            <v>0</v>
          </cell>
          <cell r="AE203">
            <v>0</v>
          </cell>
          <cell r="AG203">
            <v>0</v>
          </cell>
          <cell r="AH203">
            <v>0</v>
          </cell>
          <cell r="AJ203">
            <v>0</v>
          </cell>
        </row>
        <row r="204">
          <cell r="A204" t="str">
            <v>SCI AEP ACTIF 2174BUDGET 2008</v>
          </cell>
          <cell r="B204" t="str">
            <v>SCI AEP ACTIF 2174</v>
          </cell>
          <cell r="C204" t="str">
            <v>BUDGET 2008</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G204">
            <v>0</v>
          </cell>
          <cell r="AH204">
            <v>0</v>
          </cell>
          <cell r="AJ204">
            <v>0</v>
          </cell>
        </row>
        <row r="205">
          <cell r="A205" t="str">
            <v>SCI AEP ACTIF 2174BUDGET 2009</v>
          </cell>
          <cell r="B205" t="str">
            <v>SCI AEP ACTIF 2174</v>
          </cell>
          <cell r="C205" t="str">
            <v>BUDGET 2009</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G205">
            <v>0</v>
          </cell>
          <cell r="AH205">
            <v>0</v>
          </cell>
          <cell r="AJ205">
            <v>0</v>
          </cell>
        </row>
        <row r="206">
          <cell r="A206" t="str">
            <v>SCI AEP ACTIF 2174BUDGET 2010</v>
          </cell>
          <cell r="B206" t="str">
            <v>SCI AEP ACTIF 2174</v>
          </cell>
          <cell r="C206" t="str">
            <v>BUDGET 2010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G206">
            <v>0</v>
          </cell>
          <cell r="AH206">
            <v>0</v>
          </cell>
          <cell r="AJ206">
            <v>0</v>
          </cell>
        </row>
        <row r="207">
          <cell r="A207" t="str">
            <v>SCI AEP ACTIF 2174BUDGET 2011</v>
          </cell>
          <cell r="B207" t="str">
            <v>SCI AEP ACTIF 2174</v>
          </cell>
          <cell r="C207" t="str">
            <v>BUDGET 2011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G207">
            <v>0</v>
          </cell>
          <cell r="AH207">
            <v>0</v>
          </cell>
          <cell r="AJ207">
            <v>0</v>
          </cell>
        </row>
        <row r="208">
          <cell r="A208" t="str">
            <v>SCI AEP ACTIF 2174BUDGET 2012</v>
          </cell>
          <cell r="B208" t="str">
            <v>SCI AEP ACTIF 2174</v>
          </cell>
          <cell r="C208" t="str">
            <v>BUDGET 2012</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G208">
            <v>0</v>
          </cell>
          <cell r="AH208">
            <v>0</v>
          </cell>
          <cell r="AJ208">
            <v>0</v>
          </cell>
        </row>
        <row r="209">
          <cell r="A209" t="str">
            <v>SCI AEP ACTIF 2174BUDGET 2013</v>
          </cell>
          <cell r="B209" t="str">
            <v>SCI AEP ACTIF 2174</v>
          </cell>
          <cell r="C209" t="str">
            <v>BUDGET 2013</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G209">
            <v>0</v>
          </cell>
          <cell r="AH209">
            <v>0</v>
          </cell>
          <cell r="AJ209">
            <v>0</v>
          </cell>
        </row>
        <row r="210">
          <cell r="A210" t="str">
            <v>SCI AEP ACTIF 2174BUDGET 2014</v>
          </cell>
          <cell r="B210" t="str">
            <v>SCI AEP ACTIF 2174</v>
          </cell>
          <cell r="C210" t="str">
            <v>BUDGET 2014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G210">
            <v>0</v>
          </cell>
          <cell r="AH210">
            <v>0</v>
          </cell>
          <cell r="AJ210">
            <v>0</v>
          </cell>
        </row>
        <row r="211">
          <cell r="A211" t="str">
            <v>SCI AEP ACTIF 2174BUDGET 2015</v>
          </cell>
          <cell r="B211" t="str">
            <v>SCI AEP ACTIF 2174</v>
          </cell>
          <cell r="C211" t="str">
            <v>BUDGET 2015</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G211">
            <v>0</v>
          </cell>
          <cell r="AH211">
            <v>0</v>
          </cell>
          <cell r="AJ211">
            <v>0</v>
          </cell>
        </row>
        <row r="212">
          <cell r="A212" t="str">
            <v>SCI AEP ACTIF 2174BUDGET 2016</v>
          </cell>
          <cell r="B212" t="str">
            <v>SCI AEP ACTIF 2174</v>
          </cell>
          <cell r="C212" t="str">
            <v>BUDGET 2016</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D212">
            <v>0</v>
          </cell>
          <cell r="AE212">
            <v>0</v>
          </cell>
          <cell r="AG212">
            <v>0</v>
          </cell>
          <cell r="AH212">
            <v>0</v>
          </cell>
          <cell r="AJ212">
            <v>0</v>
          </cell>
        </row>
        <row r="213">
          <cell r="A213" t="str">
            <v>SCI AEP ACTIF 2174BUDGET 2017</v>
          </cell>
          <cell r="B213" t="str">
            <v>SCI AEP ACTIF 2174</v>
          </cell>
          <cell r="C213" t="str">
            <v>BUDGET 2017</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G213">
            <v>0</v>
          </cell>
          <cell r="AH213">
            <v>0</v>
          </cell>
          <cell r="AJ213">
            <v>0</v>
          </cell>
        </row>
        <row r="214">
          <cell r="A214" t="str">
            <v>SCI AEP ACTIF 217538717</v>
          </cell>
          <cell r="B214" t="str">
            <v>SCI AEP ACTIF 2175</v>
          </cell>
          <cell r="C214">
            <v>38717</v>
          </cell>
          <cell r="D214">
            <v>225.02251000000001</v>
          </cell>
          <cell r="E214">
            <v>0</v>
          </cell>
          <cell r="F214">
            <v>21.435009999999998</v>
          </cell>
          <cell r="G214">
            <v>9.2829999999999995</v>
          </cell>
          <cell r="H214">
            <v>-3.6829399999999999</v>
          </cell>
          <cell r="I214">
            <v>0</v>
          </cell>
          <cell r="J214">
            <v>0</v>
          </cell>
          <cell r="K214">
            <v>0</v>
          </cell>
          <cell r="L214">
            <v>14.5175</v>
          </cell>
          <cell r="M214">
            <v>0.64415999999999995</v>
          </cell>
          <cell r="N214">
            <v>0</v>
          </cell>
          <cell r="O214">
            <v>0</v>
          </cell>
          <cell r="P214">
            <v>0</v>
          </cell>
          <cell r="Q214">
            <v>0</v>
          </cell>
          <cell r="R214">
            <v>0</v>
          </cell>
          <cell r="S214">
            <v>1.5</v>
          </cell>
          <cell r="T214">
            <v>0</v>
          </cell>
          <cell r="U214">
            <v>9.2829999999999995</v>
          </cell>
          <cell r="V214">
            <v>0</v>
          </cell>
          <cell r="W214">
            <v>0</v>
          </cell>
          <cell r="X214">
            <v>0</v>
          </cell>
          <cell r="Y214">
            <v>54.104150000000004</v>
          </cell>
          <cell r="Z214">
            <v>0</v>
          </cell>
          <cell r="AA214">
            <v>1.0000000000000001E-5</v>
          </cell>
          <cell r="AB214">
            <v>14.097659999999999</v>
          </cell>
          <cell r="AD214">
            <v>0</v>
          </cell>
          <cell r="AE214">
            <v>0</v>
          </cell>
          <cell r="AG214">
            <v>0</v>
          </cell>
          <cell r="AH214">
            <v>0</v>
          </cell>
          <cell r="AJ214">
            <v>0</v>
          </cell>
        </row>
        <row r="215">
          <cell r="A215" t="str">
            <v>SCI AEP ACTIF 217539082</v>
          </cell>
          <cell r="B215" t="str">
            <v>SCI AEP ACTIF 2175</v>
          </cell>
          <cell r="C215">
            <v>39082</v>
          </cell>
          <cell r="D215">
            <v>235.79646</v>
          </cell>
          <cell r="E215">
            <v>0</v>
          </cell>
          <cell r="F215">
            <v>5.2539199999999999</v>
          </cell>
          <cell r="G215">
            <v>9.5860000000000003</v>
          </cell>
          <cell r="H215">
            <v>7.1159300000000005</v>
          </cell>
          <cell r="I215">
            <v>0</v>
          </cell>
          <cell r="J215">
            <v>0</v>
          </cell>
          <cell r="K215">
            <v>0</v>
          </cell>
          <cell r="L215">
            <v>12.798440000000001</v>
          </cell>
          <cell r="M215">
            <v>0.19400000000000001</v>
          </cell>
          <cell r="N215">
            <v>0</v>
          </cell>
          <cell r="O215">
            <v>7.7290299999999998</v>
          </cell>
          <cell r="P215">
            <v>0</v>
          </cell>
          <cell r="Q215">
            <v>0</v>
          </cell>
          <cell r="R215">
            <v>0</v>
          </cell>
          <cell r="S215">
            <v>1</v>
          </cell>
          <cell r="T215">
            <v>7.3424199999999997</v>
          </cell>
          <cell r="U215">
            <v>9.5860000000000003</v>
          </cell>
          <cell r="V215">
            <v>0</v>
          </cell>
          <cell r="W215">
            <v>0</v>
          </cell>
          <cell r="X215">
            <v>0</v>
          </cell>
          <cell r="Y215">
            <v>54.104150000000004</v>
          </cell>
          <cell r="Z215">
            <v>0</v>
          </cell>
          <cell r="AA215">
            <v>0</v>
          </cell>
          <cell r="AB215">
            <v>4.1501400000000004</v>
          </cell>
          <cell r="AD215">
            <v>0</v>
          </cell>
          <cell r="AE215">
            <v>0</v>
          </cell>
          <cell r="AG215">
            <v>0</v>
          </cell>
          <cell r="AH215">
            <v>0</v>
          </cell>
          <cell r="AJ215">
            <v>0</v>
          </cell>
        </row>
        <row r="216">
          <cell r="A216" t="str">
            <v>SCI AEP ACTIF 217539447</v>
          </cell>
          <cell r="B216" t="str">
            <v>SCI AEP ACTIF 2175</v>
          </cell>
          <cell r="C216">
            <v>39447</v>
          </cell>
          <cell r="D216">
            <v>248.33067000000003</v>
          </cell>
          <cell r="E216">
            <v>0</v>
          </cell>
          <cell r="F216">
            <v>5.5613900000000003</v>
          </cell>
          <cell r="G216">
            <v>9.8729999999999993</v>
          </cell>
          <cell r="H216">
            <v>-6.5338700000000003</v>
          </cell>
          <cell r="I216">
            <v>0</v>
          </cell>
          <cell r="J216">
            <v>0</v>
          </cell>
          <cell r="K216">
            <v>0</v>
          </cell>
          <cell r="L216">
            <v>4.5792799999999998</v>
          </cell>
          <cell r="M216">
            <v>0.18430000000000002</v>
          </cell>
          <cell r="N216">
            <v>0</v>
          </cell>
          <cell r="O216">
            <v>0</v>
          </cell>
          <cell r="P216">
            <v>0</v>
          </cell>
          <cell r="Q216">
            <v>0</v>
          </cell>
          <cell r="R216">
            <v>0</v>
          </cell>
          <cell r="S216">
            <v>2.7</v>
          </cell>
          <cell r="T216">
            <v>6.9276299999999997</v>
          </cell>
          <cell r="U216">
            <v>9.8729999999999993</v>
          </cell>
          <cell r="V216">
            <v>0</v>
          </cell>
          <cell r="W216">
            <v>0</v>
          </cell>
          <cell r="X216">
            <v>0</v>
          </cell>
          <cell r="Y216">
            <v>54.104150000000004</v>
          </cell>
          <cell r="Z216">
            <v>0</v>
          </cell>
          <cell r="AA216">
            <v>1.0000000000000001E-5</v>
          </cell>
          <cell r="AB216">
            <v>0.59582000000000002</v>
          </cell>
          <cell r="AD216">
            <v>0</v>
          </cell>
          <cell r="AE216">
            <v>0</v>
          </cell>
          <cell r="AG216">
            <v>0</v>
          </cell>
          <cell r="AH216">
            <v>0</v>
          </cell>
          <cell r="AJ216">
            <v>0</v>
          </cell>
        </row>
        <row r="217">
          <cell r="A217" t="str">
            <v>SCI AEP ACTIF 2175BUDGET 2007</v>
          </cell>
          <cell r="B217" t="str">
            <v>SCI AEP ACTIF 2175</v>
          </cell>
          <cell r="C217" t="str">
            <v>BUDGET 2007</v>
          </cell>
          <cell r="D217">
            <v>245.358</v>
          </cell>
          <cell r="E217">
            <v>0</v>
          </cell>
          <cell r="F217">
            <v>4.4169999999999998</v>
          </cell>
          <cell r="G217">
            <v>9.7780000000000005</v>
          </cell>
          <cell r="H217">
            <v>0</v>
          </cell>
          <cell r="I217">
            <v>0</v>
          </cell>
          <cell r="J217">
            <v>0</v>
          </cell>
          <cell r="K217">
            <v>0</v>
          </cell>
          <cell r="L217">
            <v>4.2190000000000003</v>
          </cell>
          <cell r="M217">
            <v>0.19800000000000001</v>
          </cell>
          <cell r="N217">
            <v>0</v>
          </cell>
          <cell r="O217">
            <v>0</v>
          </cell>
          <cell r="P217">
            <v>0</v>
          </cell>
          <cell r="Q217">
            <v>0</v>
          </cell>
          <cell r="R217">
            <v>0</v>
          </cell>
          <cell r="S217">
            <v>0</v>
          </cell>
          <cell r="T217">
            <v>0</v>
          </cell>
          <cell r="U217">
            <v>5.3689999999999998</v>
          </cell>
          <cell r="V217">
            <v>0</v>
          </cell>
          <cell r="W217">
            <v>4.4089999999999998</v>
          </cell>
          <cell r="X217">
            <v>0</v>
          </cell>
          <cell r="Y217">
            <v>0</v>
          </cell>
          <cell r="Z217">
            <v>0</v>
          </cell>
          <cell r="AA217">
            <v>0</v>
          </cell>
          <cell r="AB217">
            <v>0</v>
          </cell>
          <cell r="AD217">
            <v>0</v>
          </cell>
          <cell r="AE217">
            <v>0</v>
          </cell>
          <cell r="AG217">
            <v>0</v>
          </cell>
          <cell r="AH217">
            <v>0</v>
          </cell>
          <cell r="AJ217">
            <v>0</v>
          </cell>
        </row>
        <row r="218">
          <cell r="A218" t="str">
            <v>SCI AEP ACTIF 2175BUDGET 2008</v>
          </cell>
          <cell r="B218" t="str">
            <v>SCI AEP ACTIF 2175</v>
          </cell>
          <cell r="C218" t="str">
            <v>BUDGET 2008</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G218">
            <v>0</v>
          </cell>
          <cell r="AH218">
            <v>0</v>
          </cell>
          <cell r="AJ218">
            <v>0</v>
          </cell>
        </row>
        <row r="219">
          <cell r="A219" t="str">
            <v>SCI AEP ACTIF 2175BUDGET 2009</v>
          </cell>
          <cell r="B219" t="str">
            <v>SCI AEP ACTIF 2175</v>
          </cell>
          <cell r="C219" t="str">
            <v>BUDGET 2009</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D219">
            <v>0</v>
          </cell>
          <cell r="AE219">
            <v>0</v>
          </cell>
          <cell r="AG219">
            <v>0</v>
          </cell>
          <cell r="AH219">
            <v>0</v>
          </cell>
          <cell r="AJ219">
            <v>0</v>
          </cell>
        </row>
        <row r="220">
          <cell r="A220" t="str">
            <v>SCI AEP ACTIF 2175BUDGET 2010</v>
          </cell>
          <cell r="B220" t="str">
            <v>SCI AEP ACTIF 2175</v>
          </cell>
          <cell r="C220" t="str">
            <v>BUDGET 2010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D220">
            <v>0</v>
          </cell>
          <cell r="AE220">
            <v>0</v>
          </cell>
          <cell r="AG220">
            <v>0</v>
          </cell>
          <cell r="AH220">
            <v>0</v>
          </cell>
          <cell r="AJ220">
            <v>0</v>
          </cell>
        </row>
        <row r="221">
          <cell r="A221" t="str">
            <v>SCI AEP ACTIF 2175BUDGET 2011</v>
          </cell>
          <cell r="B221" t="str">
            <v>SCI AEP ACTIF 2175</v>
          </cell>
          <cell r="C221" t="str">
            <v>BUDGET 2011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D221">
            <v>0</v>
          </cell>
          <cell r="AE221">
            <v>0</v>
          </cell>
          <cell r="AG221">
            <v>0</v>
          </cell>
          <cell r="AH221">
            <v>0</v>
          </cell>
          <cell r="AJ221">
            <v>0</v>
          </cell>
        </row>
        <row r="222">
          <cell r="A222" t="str">
            <v>SCI AEP ACTIF 2175BUDGET 2012</v>
          </cell>
          <cell r="B222" t="str">
            <v>SCI AEP ACTIF 2175</v>
          </cell>
          <cell r="C222" t="str">
            <v>BUDGET 2012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G222">
            <v>0</v>
          </cell>
          <cell r="AH222">
            <v>0</v>
          </cell>
          <cell r="AJ222">
            <v>0</v>
          </cell>
        </row>
        <row r="223">
          <cell r="A223" t="str">
            <v>SCI AEP ACTIF 2175BUDGET 2013</v>
          </cell>
          <cell r="B223" t="str">
            <v>SCI AEP ACTIF 2175</v>
          </cell>
          <cell r="C223" t="str">
            <v>BUDGET 2013</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G223">
            <v>0</v>
          </cell>
          <cell r="AH223">
            <v>0</v>
          </cell>
          <cell r="AJ223">
            <v>0</v>
          </cell>
        </row>
        <row r="224">
          <cell r="A224" t="str">
            <v>SCI AEP ACTIF 2175BUDGET 2014</v>
          </cell>
          <cell r="B224" t="str">
            <v>SCI AEP ACTIF 2175</v>
          </cell>
          <cell r="C224" t="str">
            <v>BUDGET 2014</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G224">
            <v>0</v>
          </cell>
          <cell r="AH224">
            <v>0</v>
          </cell>
          <cell r="AJ224">
            <v>0</v>
          </cell>
        </row>
        <row r="225">
          <cell r="A225" t="str">
            <v>SCI AEP ACTIF 2175BUDGET 2015</v>
          </cell>
          <cell r="B225" t="str">
            <v>SCI AEP ACTIF 2175</v>
          </cell>
          <cell r="C225" t="str">
            <v>BUDGET 2015</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D225">
            <v>0</v>
          </cell>
          <cell r="AE225">
            <v>0</v>
          </cell>
          <cell r="AG225">
            <v>0</v>
          </cell>
          <cell r="AH225">
            <v>0</v>
          </cell>
          <cell r="AJ225">
            <v>0</v>
          </cell>
        </row>
        <row r="226">
          <cell r="A226" t="str">
            <v>SCI AEP ACTIF 2175BUDGET 2016</v>
          </cell>
          <cell r="B226" t="str">
            <v>SCI AEP ACTIF 2175</v>
          </cell>
          <cell r="C226" t="str">
            <v>BUDGET 2016</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G226">
            <v>0</v>
          </cell>
          <cell r="AH226">
            <v>0</v>
          </cell>
          <cell r="AJ226">
            <v>0</v>
          </cell>
        </row>
        <row r="227">
          <cell r="A227" t="str">
            <v>SCI AEP ACTIF 2175BUDGET 2017</v>
          </cell>
          <cell r="B227" t="str">
            <v>SCI AEP ACTIF 2175</v>
          </cell>
          <cell r="C227" t="str">
            <v>BUDGET 2017</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G227">
            <v>0</v>
          </cell>
          <cell r="AH227">
            <v>0</v>
          </cell>
          <cell r="AJ227">
            <v>0</v>
          </cell>
        </row>
        <row r="228">
          <cell r="A228" t="str">
            <v>SCI AEP ACTIF 217738717</v>
          </cell>
          <cell r="B228" t="str">
            <v>SCI AEP ACTIF 2177</v>
          </cell>
          <cell r="C228">
            <v>38717</v>
          </cell>
          <cell r="D228">
            <v>478.34213</v>
          </cell>
          <cell r="E228">
            <v>4.31731</v>
          </cell>
          <cell r="F228">
            <v>208.24105000000003</v>
          </cell>
          <cell r="G228">
            <v>77.728999999999999</v>
          </cell>
          <cell r="H228">
            <v>-35.608429999999998</v>
          </cell>
          <cell r="I228">
            <v>0</v>
          </cell>
          <cell r="J228">
            <v>0</v>
          </cell>
          <cell r="K228">
            <v>0</v>
          </cell>
          <cell r="L228">
            <v>177.31021999999996</v>
          </cell>
          <cell r="M228">
            <v>2.2791399999999999</v>
          </cell>
          <cell r="N228">
            <v>0</v>
          </cell>
          <cell r="O228">
            <v>0</v>
          </cell>
          <cell r="P228">
            <v>0</v>
          </cell>
          <cell r="Q228">
            <v>0</v>
          </cell>
          <cell r="R228">
            <v>0</v>
          </cell>
          <cell r="S228">
            <v>6.8688200000000004</v>
          </cell>
          <cell r="T228">
            <v>2.17211</v>
          </cell>
          <cell r="U228">
            <v>59.354999999999997</v>
          </cell>
          <cell r="V228">
            <v>18.373999999999999</v>
          </cell>
          <cell r="W228">
            <v>0</v>
          </cell>
          <cell r="X228">
            <v>0</v>
          </cell>
          <cell r="Y228">
            <v>181.70367999999999</v>
          </cell>
          <cell r="Z228">
            <v>0</v>
          </cell>
          <cell r="AA228">
            <v>0</v>
          </cell>
          <cell r="AB228">
            <v>95.698639999999997</v>
          </cell>
          <cell r="AD228">
            <v>0</v>
          </cell>
          <cell r="AE228">
            <v>0</v>
          </cell>
          <cell r="AG228">
            <v>0</v>
          </cell>
          <cell r="AH228">
            <v>0</v>
          </cell>
          <cell r="AJ228">
            <v>0</v>
          </cell>
        </row>
        <row r="229">
          <cell r="A229" t="str">
            <v>SCI AEP ACTIF 217739082</v>
          </cell>
          <cell r="B229" t="str">
            <v>SCI AEP ACTIF 2177</v>
          </cell>
          <cell r="C229">
            <v>39082</v>
          </cell>
          <cell r="D229">
            <v>410.05892</v>
          </cell>
          <cell r="E229">
            <v>0</v>
          </cell>
          <cell r="F229">
            <v>355.69378999999998</v>
          </cell>
          <cell r="G229">
            <v>67.14233999999999</v>
          </cell>
          <cell r="H229">
            <v>34.874559999999995</v>
          </cell>
          <cell r="I229">
            <v>0</v>
          </cell>
          <cell r="J229">
            <v>0</v>
          </cell>
          <cell r="K229">
            <v>0</v>
          </cell>
          <cell r="L229">
            <v>355.91677000000004</v>
          </cell>
          <cell r="M229">
            <v>25.703340000000001</v>
          </cell>
          <cell r="N229">
            <v>0</v>
          </cell>
          <cell r="O229">
            <v>18.766169999999999</v>
          </cell>
          <cell r="P229">
            <v>0</v>
          </cell>
          <cell r="Q229">
            <v>0</v>
          </cell>
          <cell r="R229">
            <v>0</v>
          </cell>
          <cell r="S229">
            <v>2.6197300000000001</v>
          </cell>
          <cell r="T229">
            <v>0</v>
          </cell>
          <cell r="U229">
            <v>64.141000000000005</v>
          </cell>
          <cell r="V229">
            <v>18.373999999999999</v>
          </cell>
          <cell r="W229">
            <v>0</v>
          </cell>
          <cell r="X229">
            <v>0</v>
          </cell>
          <cell r="Y229">
            <v>181.70367999999999</v>
          </cell>
          <cell r="Z229">
            <v>87.210800000000006</v>
          </cell>
          <cell r="AA229">
            <v>0</v>
          </cell>
          <cell r="AB229">
            <v>476.14297999999997</v>
          </cell>
          <cell r="AD229">
            <v>0</v>
          </cell>
          <cell r="AE229">
            <v>0</v>
          </cell>
          <cell r="AG229">
            <v>0</v>
          </cell>
          <cell r="AH229">
            <v>0</v>
          </cell>
          <cell r="AJ229">
            <v>0</v>
          </cell>
        </row>
        <row r="230">
          <cell r="A230" t="str">
            <v>SCI AEP ACTIF 217739447</v>
          </cell>
          <cell r="B230" t="str">
            <v>SCI AEP ACTIF 2177</v>
          </cell>
          <cell r="C230">
            <v>39447</v>
          </cell>
          <cell r="D230">
            <v>210.94251</v>
          </cell>
          <cell r="E230">
            <v>1.0000000000000001E-5</v>
          </cell>
          <cell r="F230">
            <v>299.02780999999999</v>
          </cell>
          <cell r="G230">
            <v>54.457999999999998</v>
          </cell>
          <cell r="H230">
            <v>27.277709999999999</v>
          </cell>
          <cell r="I230">
            <v>0</v>
          </cell>
          <cell r="J230">
            <v>0</v>
          </cell>
          <cell r="K230">
            <v>0</v>
          </cell>
          <cell r="L230">
            <v>229.24258</v>
          </cell>
          <cell r="M230">
            <v>9.7756100000000004</v>
          </cell>
          <cell r="N230">
            <v>0</v>
          </cell>
          <cell r="O230">
            <v>0</v>
          </cell>
          <cell r="P230">
            <v>0</v>
          </cell>
          <cell r="Q230">
            <v>0</v>
          </cell>
          <cell r="R230">
            <v>0</v>
          </cell>
          <cell r="S230">
            <v>17.116849999999999</v>
          </cell>
          <cell r="T230">
            <v>0.12593000000000001</v>
          </cell>
          <cell r="U230">
            <v>63.140999999999998</v>
          </cell>
          <cell r="V230">
            <v>18.373999999999999</v>
          </cell>
          <cell r="W230">
            <v>0</v>
          </cell>
          <cell r="X230">
            <v>0</v>
          </cell>
          <cell r="Y230">
            <v>191.42231000000001</v>
          </cell>
          <cell r="Z230">
            <v>14.50484</v>
          </cell>
          <cell r="AA230">
            <v>0</v>
          </cell>
          <cell r="AB230">
            <v>804.99257</v>
          </cell>
          <cell r="AD230">
            <v>0</v>
          </cell>
          <cell r="AE230">
            <v>0</v>
          </cell>
          <cell r="AG230">
            <v>0</v>
          </cell>
          <cell r="AH230">
            <v>462.94914</v>
          </cell>
          <cell r="AJ230">
            <v>0</v>
          </cell>
        </row>
        <row r="231">
          <cell r="A231" t="str">
            <v>SCI AEP ACTIF 2177BUDGET 2007</v>
          </cell>
          <cell r="B231" t="str">
            <v>SCI AEP ACTIF 2177</v>
          </cell>
          <cell r="C231" t="str">
            <v>BUDGET 2007</v>
          </cell>
          <cell r="D231">
            <v>380.41199999999998</v>
          </cell>
          <cell r="E231">
            <v>0</v>
          </cell>
          <cell r="F231">
            <v>182.74600000000001</v>
          </cell>
          <cell r="G231">
            <v>58.302999999999997</v>
          </cell>
          <cell r="H231">
            <v>0</v>
          </cell>
          <cell r="I231">
            <v>0</v>
          </cell>
          <cell r="J231">
            <v>0</v>
          </cell>
          <cell r="K231">
            <v>320</v>
          </cell>
          <cell r="L231">
            <v>239.88499999999999</v>
          </cell>
          <cell r="M231">
            <v>0.7</v>
          </cell>
          <cell r="N231">
            <v>0</v>
          </cell>
          <cell r="O231">
            <v>0</v>
          </cell>
          <cell r="P231">
            <v>0</v>
          </cell>
          <cell r="Q231">
            <v>0</v>
          </cell>
          <cell r="R231">
            <v>1.8879999999999999</v>
          </cell>
          <cell r="S231">
            <v>0</v>
          </cell>
          <cell r="T231">
            <v>0</v>
          </cell>
          <cell r="U231">
            <v>39.180999999999997</v>
          </cell>
          <cell r="V231">
            <v>18.373999999999999</v>
          </cell>
          <cell r="W231">
            <v>26.884</v>
          </cell>
          <cell r="X231">
            <v>0</v>
          </cell>
          <cell r="Y231">
            <v>0</v>
          </cell>
          <cell r="Z231">
            <v>0</v>
          </cell>
          <cell r="AA231">
            <v>107.241</v>
          </cell>
          <cell r="AB231">
            <v>437.74700000000001</v>
          </cell>
          <cell r="AD231">
            <v>0</v>
          </cell>
          <cell r="AE231">
            <v>0</v>
          </cell>
          <cell r="AG231">
            <v>0</v>
          </cell>
          <cell r="AH231">
            <v>0</v>
          </cell>
          <cell r="AJ231">
            <v>0</v>
          </cell>
        </row>
        <row r="232">
          <cell r="A232" t="str">
            <v>SCI AEP ACTIF 2177BUDGET 2008</v>
          </cell>
          <cell r="B232" t="str">
            <v>SCI AEP ACTIF 2177</v>
          </cell>
          <cell r="C232" t="str">
            <v>BUDGET 2008</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D232">
            <v>0</v>
          </cell>
          <cell r="AE232">
            <v>0</v>
          </cell>
          <cell r="AG232">
            <v>0</v>
          </cell>
          <cell r="AH232">
            <v>0</v>
          </cell>
          <cell r="AJ232">
            <v>0</v>
          </cell>
        </row>
        <row r="233">
          <cell r="A233" t="str">
            <v>SCI AEP ACTIF 2177BUDGET 2009</v>
          </cell>
          <cell r="B233" t="str">
            <v>SCI AEP ACTIF 2177</v>
          </cell>
          <cell r="C233" t="str">
            <v>BUDGET 2009</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D233">
            <v>0</v>
          </cell>
          <cell r="AE233">
            <v>0</v>
          </cell>
          <cell r="AG233">
            <v>0</v>
          </cell>
          <cell r="AH233">
            <v>0</v>
          </cell>
          <cell r="AJ233">
            <v>0</v>
          </cell>
        </row>
        <row r="234">
          <cell r="A234" t="str">
            <v>SCI AEP ACTIF 2177BUDGET 2010</v>
          </cell>
          <cell r="B234" t="str">
            <v>SCI AEP ACTIF 2177</v>
          </cell>
          <cell r="C234" t="str">
            <v>BUDGET 2010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D234">
            <v>0</v>
          </cell>
          <cell r="AE234">
            <v>0</v>
          </cell>
          <cell r="AG234">
            <v>0</v>
          </cell>
          <cell r="AH234">
            <v>0</v>
          </cell>
          <cell r="AJ234">
            <v>0</v>
          </cell>
        </row>
        <row r="235">
          <cell r="A235" t="str">
            <v>SCI AEP ACTIF 2177BUDGET 2011</v>
          </cell>
          <cell r="B235" t="str">
            <v>SCI AEP ACTIF 2177</v>
          </cell>
          <cell r="C235" t="str">
            <v>BUDGET 2011</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D235">
            <v>0</v>
          </cell>
          <cell r="AE235">
            <v>0</v>
          </cell>
          <cell r="AG235">
            <v>0</v>
          </cell>
          <cell r="AH235">
            <v>0</v>
          </cell>
          <cell r="AJ235">
            <v>0</v>
          </cell>
        </row>
        <row r="236">
          <cell r="A236" t="str">
            <v>SCI AEP ACTIF 2177BUDGET 2012</v>
          </cell>
          <cell r="B236" t="str">
            <v>SCI AEP ACTIF 2177</v>
          </cell>
          <cell r="C236" t="str">
            <v>BUDGET 2012</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D236">
            <v>0</v>
          </cell>
          <cell r="AE236">
            <v>0</v>
          </cell>
          <cell r="AG236">
            <v>0</v>
          </cell>
          <cell r="AH236">
            <v>0</v>
          </cell>
          <cell r="AJ236">
            <v>0</v>
          </cell>
        </row>
        <row r="237">
          <cell r="A237" t="str">
            <v>SCI AEP ACTIF 2177BUDGET 2013</v>
          </cell>
          <cell r="B237" t="str">
            <v>SCI AEP ACTIF 2177</v>
          </cell>
          <cell r="C237" t="str">
            <v>BUDGET 2013</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G237">
            <v>0</v>
          </cell>
          <cell r="AH237">
            <v>0</v>
          </cell>
          <cell r="AJ237">
            <v>0</v>
          </cell>
        </row>
        <row r="238">
          <cell r="A238" t="str">
            <v>SCI AEP ACTIF 2177BUDGET 2014</v>
          </cell>
          <cell r="B238" t="str">
            <v>SCI AEP ACTIF 2177</v>
          </cell>
          <cell r="C238" t="str">
            <v>BUDGET 2014</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D238">
            <v>0</v>
          </cell>
          <cell r="AE238">
            <v>0</v>
          </cell>
          <cell r="AG238">
            <v>0</v>
          </cell>
          <cell r="AH238">
            <v>0</v>
          </cell>
          <cell r="AJ238">
            <v>0</v>
          </cell>
        </row>
        <row r="239">
          <cell r="A239" t="str">
            <v>SCI AEP ACTIF 2177BUDGET 2015</v>
          </cell>
          <cell r="B239" t="str">
            <v>SCI AEP ACTIF 2177</v>
          </cell>
          <cell r="C239" t="str">
            <v>BUDGET 2015</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G239">
            <v>0</v>
          </cell>
          <cell r="AH239">
            <v>0</v>
          </cell>
          <cell r="AJ239">
            <v>0</v>
          </cell>
        </row>
        <row r="240">
          <cell r="A240" t="str">
            <v>SCI AEP ACTIF 2177BUDGET 2016</v>
          </cell>
          <cell r="B240" t="str">
            <v>SCI AEP ACTIF 2177</v>
          </cell>
          <cell r="C240" t="str">
            <v>BUDGET 2016</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G240">
            <v>0</v>
          </cell>
          <cell r="AH240">
            <v>0</v>
          </cell>
          <cell r="AJ240">
            <v>0</v>
          </cell>
        </row>
        <row r="241">
          <cell r="A241" t="str">
            <v>SCI AEP ACTIF 2177BUDGET 2017</v>
          </cell>
          <cell r="B241" t="str">
            <v>SCI AEP ACTIF 2177</v>
          </cell>
          <cell r="C241" t="str">
            <v>BUDGET 2017</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D241">
            <v>0</v>
          </cell>
          <cell r="AE241">
            <v>0</v>
          </cell>
          <cell r="AG241">
            <v>0</v>
          </cell>
          <cell r="AH241">
            <v>0</v>
          </cell>
          <cell r="AJ241">
            <v>0</v>
          </cell>
        </row>
        <row r="242">
          <cell r="A242" t="str">
            <v>SCI AEP ACTIF 217838717</v>
          </cell>
          <cell r="B242" t="str">
            <v>SCI AEP ACTIF 2178</v>
          </cell>
          <cell r="C242">
            <v>38717</v>
          </cell>
          <cell r="D242">
            <v>1166.1274300000002</v>
          </cell>
          <cell r="E242">
            <v>0.33879999999999999</v>
          </cell>
          <cell r="F242">
            <v>78.422690000000003</v>
          </cell>
          <cell r="G242">
            <v>120.288</v>
          </cell>
          <cell r="H242">
            <v>452.29060999999996</v>
          </cell>
          <cell r="I242">
            <v>0</v>
          </cell>
          <cell r="J242">
            <v>0</v>
          </cell>
          <cell r="K242">
            <v>0</v>
          </cell>
          <cell r="L242">
            <v>483.43448000000006</v>
          </cell>
          <cell r="M242">
            <v>5.3742799999999997</v>
          </cell>
          <cell r="N242">
            <v>0</v>
          </cell>
          <cell r="O242">
            <v>0</v>
          </cell>
          <cell r="P242">
            <v>0</v>
          </cell>
          <cell r="Q242">
            <v>0</v>
          </cell>
          <cell r="R242">
            <v>0</v>
          </cell>
          <cell r="S242">
            <v>6.3620000000000001</v>
          </cell>
          <cell r="T242">
            <v>19.026439999999997</v>
          </cell>
          <cell r="U242">
            <v>75.427000000000007</v>
          </cell>
          <cell r="V242">
            <v>44.860999999999997</v>
          </cell>
          <cell r="W242">
            <v>0</v>
          </cell>
          <cell r="X242">
            <v>0</v>
          </cell>
          <cell r="Y242">
            <v>376.07777000000004</v>
          </cell>
          <cell r="Z242">
            <v>0</v>
          </cell>
          <cell r="AA242">
            <v>0.12182999999999999</v>
          </cell>
          <cell r="AB242">
            <v>2.60283</v>
          </cell>
          <cell r="AD242">
            <v>0</v>
          </cell>
          <cell r="AE242">
            <v>0</v>
          </cell>
          <cell r="AG242">
            <v>0</v>
          </cell>
          <cell r="AH242">
            <v>0</v>
          </cell>
          <cell r="AJ242">
            <v>0</v>
          </cell>
        </row>
        <row r="243">
          <cell r="A243" t="str">
            <v>SCI AEP ACTIF 217839082</v>
          </cell>
          <cell r="B243" t="str">
            <v>SCI AEP ACTIF 2178</v>
          </cell>
          <cell r="C243">
            <v>39082</v>
          </cell>
          <cell r="D243">
            <v>1046.8949299999999</v>
          </cell>
          <cell r="E243">
            <v>0</v>
          </cell>
          <cell r="F243">
            <v>105.98569000000001</v>
          </cell>
          <cell r="G243">
            <v>116.81698</v>
          </cell>
          <cell r="H243">
            <v>67.720230000000001</v>
          </cell>
          <cell r="I243">
            <v>0</v>
          </cell>
          <cell r="J243">
            <v>0</v>
          </cell>
          <cell r="K243">
            <v>0</v>
          </cell>
          <cell r="L243">
            <v>112.61287000000002</v>
          </cell>
          <cell r="M243">
            <v>2.6995999999999998</v>
          </cell>
          <cell r="N243">
            <v>0</v>
          </cell>
          <cell r="O243">
            <v>34.154360000000004</v>
          </cell>
          <cell r="P243">
            <v>0</v>
          </cell>
          <cell r="Q243">
            <v>0</v>
          </cell>
          <cell r="R243">
            <v>0</v>
          </cell>
          <cell r="S243">
            <v>21.655649999999998</v>
          </cell>
          <cell r="T243">
            <v>0</v>
          </cell>
          <cell r="U243">
            <v>78.710999999999999</v>
          </cell>
          <cell r="V243">
            <v>44.860999999999997</v>
          </cell>
          <cell r="W243">
            <v>0</v>
          </cell>
          <cell r="X243">
            <v>0</v>
          </cell>
          <cell r="Y243">
            <v>376.07777000000004</v>
          </cell>
          <cell r="Z243">
            <v>0</v>
          </cell>
          <cell r="AA243">
            <v>-1.64E-3</v>
          </cell>
          <cell r="AB243">
            <v>20.884139999999999</v>
          </cell>
          <cell r="AD243">
            <v>0</v>
          </cell>
          <cell r="AE243">
            <v>0</v>
          </cell>
          <cell r="AG243">
            <v>0</v>
          </cell>
          <cell r="AH243">
            <v>0</v>
          </cell>
          <cell r="AJ243">
            <v>0</v>
          </cell>
        </row>
        <row r="244">
          <cell r="A244" t="str">
            <v>SCI AEP ACTIF 217839447</v>
          </cell>
          <cell r="B244" t="str">
            <v>SCI AEP ACTIF 2178</v>
          </cell>
          <cell r="C244">
            <v>39447</v>
          </cell>
          <cell r="D244">
            <v>1072.35672</v>
          </cell>
          <cell r="E244">
            <v>1.0000000000000001E-5</v>
          </cell>
          <cell r="F244">
            <v>102.58638000000001</v>
          </cell>
          <cell r="G244">
            <v>112.4457</v>
          </cell>
          <cell r="H244">
            <v>11.70256</v>
          </cell>
          <cell r="I244">
            <v>0</v>
          </cell>
          <cell r="J244">
            <v>0</v>
          </cell>
          <cell r="K244">
            <v>0</v>
          </cell>
          <cell r="L244">
            <v>77.96005000000001</v>
          </cell>
          <cell r="M244">
            <v>2.5804999999999998</v>
          </cell>
          <cell r="N244">
            <v>0</v>
          </cell>
          <cell r="O244">
            <v>11.257190000000001</v>
          </cell>
          <cell r="P244">
            <v>0</v>
          </cell>
          <cell r="Q244">
            <v>0</v>
          </cell>
          <cell r="R244">
            <v>0</v>
          </cell>
          <cell r="S244">
            <v>18.085000000000001</v>
          </cell>
          <cell r="T244">
            <v>0</v>
          </cell>
          <cell r="U244">
            <v>81.03</v>
          </cell>
          <cell r="V244">
            <v>44.860999999999997</v>
          </cell>
          <cell r="W244">
            <v>0</v>
          </cell>
          <cell r="X244">
            <v>0</v>
          </cell>
          <cell r="Y244">
            <v>376.07777000000004</v>
          </cell>
          <cell r="Z244">
            <v>199.06558000000001</v>
          </cell>
          <cell r="AA244">
            <v>0</v>
          </cell>
          <cell r="AB244">
            <v>0</v>
          </cell>
          <cell r="AD244">
            <v>0</v>
          </cell>
          <cell r="AE244">
            <v>0</v>
          </cell>
          <cell r="AG244">
            <v>0</v>
          </cell>
          <cell r="AH244">
            <v>0</v>
          </cell>
          <cell r="AJ244">
            <v>0</v>
          </cell>
        </row>
        <row r="245">
          <cell r="A245" t="str">
            <v>SCI AEP ACTIF 2178BUDGET 2007</v>
          </cell>
          <cell r="B245" t="str">
            <v>SCI AEP ACTIF 2178</v>
          </cell>
          <cell r="C245" t="str">
            <v>BUDGET 2007</v>
          </cell>
          <cell r="D245">
            <v>1116.807</v>
          </cell>
          <cell r="E245">
            <v>0</v>
          </cell>
          <cell r="F245">
            <v>137.63900000000001</v>
          </cell>
          <cell r="G245">
            <v>101.42400000000001</v>
          </cell>
          <cell r="H245">
            <v>0</v>
          </cell>
          <cell r="I245">
            <v>0</v>
          </cell>
          <cell r="J245">
            <v>0</v>
          </cell>
          <cell r="K245">
            <v>0</v>
          </cell>
          <cell r="L245">
            <v>98.343999999999994</v>
          </cell>
          <cell r="M245">
            <v>2.754</v>
          </cell>
          <cell r="N245">
            <v>20.265000000000001</v>
          </cell>
          <cell r="O245">
            <v>0</v>
          </cell>
          <cell r="P245">
            <v>0</v>
          </cell>
          <cell r="Q245">
            <v>31.004999999999999</v>
          </cell>
          <cell r="R245">
            <v>0</v>
          </cell>
          <cell r="S245">
            <v>0</v>
          </cell>
          <cell r="T245">
            <v>0</v>
          </cell>
          <cell r="U245">
            <v>59.606999999999999</v>
          </cell>
          <cell r="V245">
            <v>44.860999999999997</v>
          </cell>
          <cell r="W245">
            <v>20.405999999999999</v>
          </cell>
          <cell r="X245">
            <v>0</v>
          </cell>
          <cell r="Y245">
            <v>0</v>
          </cell>
          <cell r="Z245">
            <v>0</v>
          </cell>
          <cell r="AA245">
            <v>0</v>
          </cell>
          <cell r="AB245">
            <v>0</v>
          </cell>
          <cell r="AD245">
            <v>0</v>
          </cell>
          <cell r="AE245">
            <v>0</v>
          </cell>
          <cell r="AG245">
            <v>0</v>
          </cell>
          <cell r="AH245">
            <v>0</v>
          </cell>
          <cell r="AJ245">
            <v>0</v>
          </cell>
        </row>
        <row r="246">
          <cell r="A246" t="str">
            <v>SCI AEP ACTIF 2178BUDGET 2008</v>
          </cell>
          <cell r="B246" t="str">
            <v>SCI AEP ACTIF 2178</v>
          </cell>
          <cell r="C246" t="str">
            <v>BUDGET 2008</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G246">
            <v>0</v>
          </cell>
          <cell r="AH246">
            <v>0</v>
          </cell>
          <cell r="AJ246">
            <v>0</v>
          </cell>
        </row>
        <row r="247">
          <cell r="A247" t="str">
            <v>SCI AEP ACTIF 2178BUDGET 2009</v>
          </cell>
          <cell r="B247" t="str">
            <v>SCI AEP ACTIF 2178</v>
          </cell>
          <cell r="C247" t="str">
            <v>BUDGET 2009</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G247">
            <v>0</v>
          </cell>
          <cell r="AH247">
            <v>0</v>
          </cell>
          <cell r="AJ247">
            <v>0</v>
          </cell>
        </row>
        <row r="248">
          <cell r="A248" t="str">
            <v>SCI AEP ACTIF 2178BUDGET 2010</v>
          </cell>
          <cell r="B248" t="str">
            <v>SCI AEP ACTIF 2178</v>
          </cell>
          <cell r="C248" t="str">
            <v>BUDGET 2010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G248">
            <v>0</v>
          </cell>
          <cell r="AH248">
            <v>0</v>
          </cell>
          <cell r="AJ248">
            <v>0</v>
          </cell>
        </row>
        <row r="249">
          <cell r="A249" t="str">
            <v>SCI AEP ACTIF 2178BUDGET 2011</v>
          </cell>
          <cell r="B249" t="str">
            <v>SCI AEP ACTIF 2178</v>
          </cell>
          <cell r="C249" t="str">
            <v>BUDGET 2011</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D249">
            <v>0</v>
          </cell>
          <cell r="AE249">
            <v>0</v>
          </cell>
          <cell r="AG249">
            <v>0</v>
          </cell>
          <cell r="AH249">
            <v>0</v>
          </cell>
          <cell r="AJ249">
            <v>0</v>
          </cell>
        </row>
        <row r="250">
          <cell r="A250" t="str">
            <v>SCI AEP ACTIF 2178BUDGET 2012</v>
          </cell>
          <cell r="B250" t="str">
            <v>SCI AEP ACTIF 2178</v>
          </cell>
          <cell r="C250" t="str">
            <v>BUDGET 2012</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D250">
            <v>0</v>
          </cell>
          <cell r="AE250">
            <v>0</v>
          </cell>
          <cell r="AG250">
            <v>0</v>
          </cell>
          <cell r="AH250">
            <v>0</v>
          </cell>
          <cell r="AJ250">
            <v>0</v>
          </cell>
        </row>
        <row r="251">
          <cell r="A251" t="str">
            <v>SCI AEP ACTIF 2178BUDGET 2013</v>
          </cell>
          <cell r="B251" t="str">
            <v>SCI AEP ACTIF 2178</v>
          </cell>
          <cell r="C251" t="str">
            <v>BUDGET 2013</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D251">
            <v>0</v>
          </cell>
          <cell r="AE251">
            <v>0</v>
          </cell>
          <cell r="AG251">
            <v>0</v>
          </cell>
          <cell r="AH251">
            <v>0</v>
          </cell>
          <cell r="AJ251">
            <v>0</v>
          </cell>
        </row>
        <row r="252">
          <cell r="A252" t="str">
            <v>SCI AEP ACTIF 2178BUDGET 2014</v>
          </cell>
          <cell r="B252" t="str">
            <v>SCI AEP ACTIF 2178</v>
          </cell>
          <cell r="C252" t="str">
            <v>BUDGET 2014</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G252">
            <v>0</v>
          </cell>
          <cell r="AH252">
            <v>0</v>
          </cell>
          <cell r="AJ252">
            <v>0</v>
          </cell>
        </row>
        <row r="253">
          <cell r="A253" t="str">
            <v>SCI AEP ACTIF 2178BUDGET 2015</v>
          </cell>
          <cell r="B253" t="str">
            <v>SCI AEP ACTIF 2178</v>
          </cell>
          <cell r="C253" t="str">
            <v>BUDGET 2015</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G253">
            <v>0</v>
          </cell>
          <cell r="AH253">
            <v>0</v>
          </cell>
          <cell r="AJ253">
            <v>0</v>
          </cell>
        </row>
        <row r="254">
          <cell r="A254" t="str">
            <v>SCI AEP ACTIF 2178BUDGET 2016</v>
          </cell>
          <cell r="B254" t="str">
            <v>SCI AEP ACTIF 2178</v>
          </cell>
          <cell r="C254" t="str">
            <v>BUDGET 2016</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D254">
            <v>0</v>
          </cell>
          <cell r="AE254">
            <v>0</v>
          </cell>
          <cell r="AG254">
            <v>0</v>
          </cell>
          <cell r="AH254">
            <v>0</v>
          </cell>
          <cell r="AJ254">
            <v>0</v>
          </cell>
        </row>
        <row r="255">
          <cell r="A255" t="str">
            <v>SCI AEP ACTIF 2178BUDGET 2017</v>
          </cell>
          <cell r="B255" t="str">
            <v>SCI AEP ACTIF 2178</v>
          </cell>
          <cell r="C255" t="str">
            <v>BUDGET 2017</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D255">
            <v>0</v>
          </cell>
          <cell r="AE255">
            <v>0</v>
          </cell>
          <cell r="AG255">
            <v>0</v>
          </cell>
          <cell r="AH255">
            <v>0</v>
          </cell>
          <cell r="AJ255">
            <v>0</v>
          </cell>
        </row>
        <row r="256">
          <cell r="A256" t="str">
            <v>SCI AEP ACTIF 273738717</v>
          </cell>
          <cell r="B256" t="str">
            <v>SCI AEP ACTIF 2737</v>
          </cell>
          <cell r="C256">
            <v>38717</v>
          </cell>
          <cell r="D256">
            <v>2019.8102699999999</v>
          </cell>
          <cell r="E256">
            <v>5.0000000000000002E-5</v>
          </cell>
          <cell r="F256">
            <v>497.34165000000002</v>
          </cell>
          <cell r="G256">
            <v>202.36312000000001</v>
          </cell>
          <cell r="H256">
            <v>55.590879999999999</v>
          </cell>
          <cell r="I256">
            <v>0</v>
          </cell>
          <cell r="J256">
            <v>2.7789299999999999</v>
          </cell>
          <cell r="K256">
            <v>0</v>
          </cell>
          <cell r="L256">
            <v>561.20212000000004</v>
          </cell>
          <cell r="M256">
            <v>3.3112499999999998</v>
          </cell>
          <cell r="N256">
            <v>162.23257000000001</v>
          </cell>
          <cell r="O256">
            <v>0</v>
          </cell>
          <cell r="P256">
            <v>0</v>
          </cell>
          <cell r="Q256">
            <v>0</v>
          </cell>
          <cell r="R256">
            <v>0</v>
          </cell>
          <cell r="S256">
            <v>-15.308459999999998</v>
          </cell>
          <cell r="T256">
            <v>9.4560000000000005E-2</v>
          </cell>
          <cell r="U256">
            <v>268.79617000000002</v>
          </cell>
          <cell r="V256">
            <v>0</v>
          </cell>
          <cell r="W256">
            <v>0</v>
          </cell>
          <cell r="X256">
            <v>0</v>
          </cell>
          <cell r="Y256">
            <v>485.35991999999999</v>
          </cell>
          <cell r="Z256">
            <v>0</v>
          </cell>
          <cell r="AA256">
            <v>2.7792999999999997</v>
          </cell>
          <cell r="AB256">
            <v>18.337479999999999</v>
          </cell>
          <cell r="AD256">
            <v>0</v>
          </cell>
          <cell r="AE256">
            <v>0</v>
          </cell>
          <cell r="AG256">
            <v>0</v>
          </cell>
          <cell r="AH256">
            <v>0</v>
          </cell>
          <cell r="AJ256">
            <v>0</v>
          </cell>
        </row>
        <row r="257">
          <cell r="A257" t="str">
            <v>SCI AEP ACTIF 273739082</v>
          </cell>
          <cell r="B257" t="str">
            <v>SCI AEP ACTIF 2737</v>
          </cell>
          <cell r="C257">
            <v>39082</v>
          </cell>
          <cell r="D257">
            <v>2117.6288300000001</v>
          </cell>
          <cell r="E257">
            <v>1.40435</v>
          </cell>
          <cell r="F257">
            <v>585.29852000000005</v>
          </cell>
          <cell r="G257">
            <v>218.57757999999998</v>
          </cell>
          <cell r="H257">
            <v>-50.540239999999997</v>
          </cell>
          <cell r="I257">
            <v>0</v>
          </cell>
          <cell r="J257">
            <v>0</v>
          </cell>
          <cell r="K257">
            <v>0</v>
          </cell>
          <cell r="L257">
            <v>529.19126000000006</v>
          </cell>
          <cell r="M257">
            <v>2.6614100000000001</v>
          </cell>
          <cell r="N257">
            <v>168.58070000000001</v>
          </cell>
          <cell r="O257">
            <v>40.133839999999999</v>
          </cell>
          <cell r="P257">
            <v>0</v>
          </cell>
          <cell r="Q257">
            <v>0</v>
          </cell>
          <cell r="R257">
            <v>0</v>
          </cell>
          <cell r="S257">
            <v>2.9125000000000001</v>
          </cell>
          <cell r="T257">
            <v>13.909509999999999</v>
          </cell>
          <cell r="U257">
            <v>203.81925000000001</v>
          </cell>
          <cell r="V257">
            <v>0</v>
          </cell>
          <cell r="W257">
            <v>0</v>
          </cell>
          <cell r="X257">
            <v>0</v>
          </cell>
          <cell r="Y257">
            <v>487.89816000000002</v>
          </cell>
          <cell r="Z257">
            <v>4.1384799999999995</v>
          </cell>
          <cell r="AA257">
            <v>1.0000000000000001E-5</v>
          </cell>
          <cell r="AB257">
            <v>8.2001399999999993</v>
          </cell>
          <cell r="AD257">
            <v>0</v>
          </cell>
          <cell r="AE257">
            <v>0</v>
          </cell>
          <cell r="AG257">
            <v>0</v>
          </cell>
          <cell r="AH257">
            <v>0</v>
          </cell>
          <cell r="AJ257">
            <v>0</v>
          </cell>
        </row>
        <row r="258">
          <cell r="A258" t="str">
            <v>SCI AEP ACTIF 273739447</v>
          </cell>
          <cell r="B258" t="str">
            <v>SCI AEP ACTIF 2737</v>
          </cell>
          <cell r="C258">
            <v>39447</v>
          </cell>
          <cell r="D258">
            <v>2386.1637599999999</v>
          </cell>
          <cell r="E258">
            <v>0</v>
          </cell>
          <cell r="F258">
            <v>477.19753000000003</v>
          </cell>
          <cell r="G258">
            <v>123.08475</v>
          </cell>
          <cell r="H258">
            <v>-106.8695</v>
          </cell>
          <cell r="I258">
            <v>0</v>
          </cell>
          <cell r="J258">
            <v>2.4956</v>
          </cell>
          <cell r="K258">
            <v>0</v>
          </cell>
          <cell r="L258">
            <v>324.73906999999997</v>
          </cell>
          <cell r="M258">
            <v>2.5529999999999999</v>
          </cell>
          <cell r="N258">
            <v>180.95660000000001</v>
          </cell>
          <cell r="O258">
            <v>12.54762</v>
          </cell>
          <cell r="P258">
            <v>0</v>
          </cell>
          <cell r="Q258">
            <v>0</v>
          </cell>
          <cell r="R258">
            <v>0</v>
          </cell>
          <cell r="S258">
            <v>8.3365100000000005</v>
          </cell>
          <cell r="T258">
            <v>15.43103</v>
          </cell>
          <cell r="U258">
            <v>208.95750000000001</v>
          </cell>
          <cell r="V258">
            <v>0</v>
          </cell>
          <cell r="W258">
            <v>0</v>
          </cell>
          <cell r="X258">
            <v>0</v>
          </cell>
          <cell r="Y258">
            <v>486.88974999999994</v>
          </cell>
          <cell r="Z258">
            <v>59.133800000000001</v>
          </cell>
          <cell r="AA258">
            <v>9.4730000000000009E-2</v>
          </cell>
          <cell r="AB258">
            <v>-0.50281999999999971</v>
          </cell>
          <cell r="AD258">
            <v>0</v>
          </cell>
          <cell r="AE258">
            <v>0</v>
          </cell>
          <cell r="AG258">
            <v>0</v>
          </cell>
          <cell r="AH258">
            <v>0</v>
          </cell>
          <cell r="AJ258">
            <v>0</v>
          </cell>
        </row>
        <row r="259">
          <cell r="A259" t="str">
            <v>SCI AEP ACTIF 2737BUDGET 2007</v>
          </cell>
          <cell r="B259" t="str">
            <v>SCI AEP ACTIF 2737</v>
          </cell>
          <cell r="C259" t="str">
            <v>BUDGET 2007</v>
          </cell>
          <cell r="D259">
            <v>2353.9290000000001</v>
          </cell>
          <cell r="E259">
            <v>0</v>
          </cell>
          <cell r="F259">
            <v>443.54624999999999</v>
          </cell>
          <cell r="G259">
            <v>195.3</v>
          </cell>
          <cell r="H259">
            <v>0</v>
          </cell>
          <cell r="I259">
            <v>0</v>
          </cell>
          <cell r="J259">
            <v>0</v>
          </cell>
          <cell r="K259">
            <v>0</v>
          </cell>
          <cell r="L259">
            <v>451.95</v>
          </cell>
          <cell r="M259">
            <v>2.7974999999999999</v>
          </cell>
          <cell r="N259">
            <v>183.8775</v>
          </cell>
          <cell r="O259">
            <v>0</v>
          </cell>
          <cell r="P259">
            <v>0</v>
          </cell>
          <cell r="Q259">
            <v>0</v>
          </cell>
          <cell r="R259">
            <v>0</v>
          </cell>
          <cell r="S259">
            <v>0</v>
          </cell>
          <cell r="T259">
            <v>0</v>
          </cell>
          <cell r="U259">
            <v>210</v>
          </cell>
          <cell r="V259">
            <v>0</v>
          </cell>
          <cell r="W259">
            <v>0</v>
          </cell>
          <cell r="X259">
            <v>0</v>
          </cell>
          <cell r="Y259">
            <v>0</v>
          </cell>
          <cell r="Z259">
            <v>0</v>
          </cell>
          <cell r="AA259">
            <v>0</v>
          </cell>
          <cell r="AB259">
            <v>40.8795</v>
          </cell>
          <cell r="AD259">
            <v>0</v>
          </cell>
          <cell r="AE259">
            <v>0</v>
          </cell>
          <cell r="AG259">
            <v>0</v>
          </cell>
          <cell r="AH259">
            <v>0</v>
          </cell>
          <cell r="AJ259">
            <v>0</v>
          </cell>
        </row>
        <row r="260">
          <cell r="A260" t="str">
            <v>SCI AEP ACTIF 2737BUDGET 2008</v>
          </cell>
          <cell r="B260" t="str">
            <v>SCI AEP ACTIF 2737</v>
          </cell>
          <cell r="C260" t="str">
            <v>BUDGET 2008</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D260">
            <v>0</v>
          </cell>
          <cell r="AE260">
            <v>0</v>
          </cell>
          <cell r="AG260">
            <v>0</v>
          </cell>
          <cell r="AH260">
            <v>0</v>
          </cell>
          <cell r="AJ260">
            <v>0</v>
          </cell>
        </row>
        <row r="261">
          <cell r="A261" t="str">
            <v>SCI AEP ACTIF 2737BUDGET 2009</v>
          </cell>
          <cell r="B261" t="str">
            <v>SCI AEP ACTIF 2737</v>
          </cell>
          <cell r="C261" t="str">
            <v>BUDGET 2009</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G261">
            <v>0</v>
          </cell>
          <cell r="AH261">
            <v>0</v>
          </cell>
          <cell r="AJ261">
            <v>0</v>
          </cell>
        </row>
        <row r="262">
          <cell r="A262" t="str">
            <v>SCI AEP ACTIF 2737BUDGET 2010</v>
          </cell>
          <cell r="B262" t="str">
            <v>SCI AEP ACTIF 2737</v>
          </cell>
          <cell r="C262" t="str">
            <v>BUDGET 2010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G262">
            <v>0</v>
          </cell>
          <cell r="AH262">
            <v>0</v>
          </cell>
          <cell r="AJ262">
            <v>0</v>
          </cell>
        </row>
        <row r="263">
          <cell r="A263" t="str">
            <v>SCI AEP ACTIF 2737BUDGET 2011</v>
          </cell>
          <cell r="B263" t="str">
            <v>SCI AEP ACTIF 2737</v>
          </cell>
          <cell r="C263" t="str">
            <v>BUDGET 2011</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G263">
            <v>0</v>
          </cell>
          <cell r="AH263">
            <v>0</v>
          </cell>
          <cell r="AJ263">
            <v>0</v>
          </cell>
        </row>
        <row r="264">
          <cell r="A264" t="str">
            <v>SCI AEP ACTIF 2737BUDGET 2012</v>
          </cell>
          <cell r="B264" t="str">
            <v>SCI AEP ACTIF 2737</v>
          </cell>
          <cell r="C264" t="str">
            <v>BUDGET 2012</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G264">
            <v>0</v>
          </cell>
          <cell r="AH264">
            <v>0</v>
          </cell>
          <cell r="AJ264">
            <v>0</v>
          </cell>
        </row>
        <row r="265">
          <cell r="A265" t="str">
            <v>SCI AEP ACTIF 2737BUDGET 2013</v>
          </cell>
          <cell r="B265" t="str">
            <v>SCI AEP ACTIF 2737</v>
          </cell>
          <cell r="C265" t="str">
            <v>BUDGET 2013</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G265">
            <v>0</v>
          </cell>
          <cell r="AH265">
            <v>0</v>
          </cell>
          <cell r="AJ265">
            <v>0</v>
          </cell>
        </row>
        <row r="266">
          <cell r="A266" t="str">
            <v>SCI AEP ACTIF 2737BUDGET 2014</v>
          </cell>
          <cell r="B266" t="str">
            <v>SCI AEP ACTIF 2737</v>
          </cell>
          <cell r="C266" t="str">
            <v>BUDGET 2014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D266">
            <v>0</v>
          </cell>
          <cell r="AE266">
            <v>0</v>
          </cell>
          <cell r="AG266">
            <v>0</v>
          </cell>
          <cell r="AH266">
            <v>0</v>
          </cell>
          <cell r="AJ266">
            <v>0</v>
          </cell>
        </row>
        <row r="267">
          <cell r="A267" t="str">
            <v>SCI AEP ACTIF 2737BUDGET 2015</v>
          </cell>
          <cell r="B267" t="str">
            <v>SCI AEP ACTIF 2737</v>
          </cell>
          <cell r="C267" t="str">
            <v>BUDGET 2015</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D267">
            <v>0</v>
          </cell>
          <cell r="AE267">
            <v>0</v>
          </cell>
          <cell r="AG267">
            <v>0</v>
          </cell>
          <cell r="AH267">
            <v>0</v>
          </cell>
          <cell r="AJ267">
            <v>0</v>
          </cell>
        </row>
        <row r="268">
          <cell r="A268" t="str">
            <v>SCI AEP ACTIF 2737BUDGET 2016</v>
          </cell>
          <cell r="B268" t="str">
            <v>SCI AEP ACTIF 2737</v>
          </cell>
          <cell r="C268" t="str">
            <v>BUDGET 2016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G268">
            <v>0</v>
          </cell>
          <cell r="AH268">
            <v>0</v>
          </cell>
          <cell r="AJ268">
            <v>0</v>
          </cell>
        </row>
        <row r="269">
          <cell r="A269" t="str">
            <v>SCI AEP ACTIF 2737BUDGET 2017</v>
          </cell>
          <cell r="B269" t="str">
            <v>SCI AEP ACTIF 2737</v>
          </cell>
          <cell r="C269" t="str">
            <v>BUDGET 2017</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G269">
            <v>0</v>
          </cell>
          <cell r="AH269">
            <v>0</v>
          </cell>
          <cell r="AJ269">
            <v>0</v>
          </cell>
        </row>
        <row r="270">
          <cell r="A270" t="str">
            <v>SCI AEP ACTIF 273838717</v>
          </cell>
          <cell r="B270" t="str">
            <v>SCI AEP ACTIF 2738</v>
          </cell>
          <cell r="C270">
            <v>38717</v>
          </cell>
          <cell r="D270">
            <v>1165.5905400000001</v>
          </cell>
          <cell r="E270">
            <v>3.19245</v>
          </cell>
          <cell r="F270">
            <v>300.31115</v>
          </cell>
          <cell r="G270">
            <v>68.117840000000001</v>
          </cell>
          <cell r="H270">
            <v>-31.081209999999999</v>
          </cell>
          <cell r="I270">
            <v>0</v>
          </cell>
          <cell r="J270">
            <v>0</v>
          </cell>
          <cell r="K270">
            <v>0</v>
          </cell>
          <cell r="L270">
            <v>285.97922000000005</v>
          </cell>
          <cell r="M270">
            <v>1.62</v>
          </cell>
          <cell r="N270">
            <v>161.51623999999998</v>
          </cell>
          <cell r="O270">
            <v>0</v>
          </cell>
          <cell r="P270">
            <v>0</v>
          </cell>
          <cell r="Q270">
            <v>0</v>
          </cell>
          <cell r="R270">
            <v>0</v>
          </cell>
          <cell r="S270">
            <v>5.6421700000000001</v>
          </cell>
          <cell r="T270">
            <v>2.5690000000000001E-2</v>
          </cell>
          <cell r="U270">
            <v>59.657530000000001</v>
          </cell>
          <cell r="V270">
            <v>0</v>
          </cell>
          <cell r="W270">
            <v>0</v>
          </cell>
          <cell r="X270">
            <v>0</v>
          </cell>
          <cell r="Y270">
            <v>283.64130999999998</v>
          </cell>
          <cell r="Z270">
            <v>0</v>
          </cell>
          <cell r="AA270">
            <v>1.7999999999999998E-4</v>
          </cell>
          <cell r="AB270">
            <v>2.71157</v>
          </cell>
          <cell r="AD270">
            <v>0</v>
          </cell>
          <cell r="AE270">
            <v>0</v>
          </cell>
          <cell r="AG270">
            <v>1.45991</v>
          </cell>
          <cell r="AH270">
            <v>0</v>
          </cell>
          <cell r="AJ270">
            <v>0</v>
          </cell>
        </row>
        <row r="271">
          <cell r="A271" t="str">
            <v>SCI AEP ACTIF 273839082</v>
          </cell>
          <cell r="B271" t="str">
            <v>SCI AEP ACTIF 2738</v>
          </cell>
          <cell r="C271">
            <v>39082</v>
          </cell>
          <cell r="D271">
            <v>1199.0305000000001</v>
          </cell>
          <cell r="E271">
            <v>0.22993</v>
          </cell>
          <cell r="F271">
            <v>589.38085000000001</v>
          </cell>
          <cell r="G271">
            <v>52.396699999999989</v>
          </cell>
          <cell r="H271">
            <v>-11.83169</v>
          </cell>
          <cell r="I271">
            <v>0</v>
          </cell>
          <cell r="J271">
            <v>0</v>
          </cell>
          <cell r="K271">
            <v>0</v>
          </cell>
          <cell r="L271">
            <v>284.65778999999992</v>
          </cell>
          <cell r="M271">
            <v>1.53955</v>
          </cell>
          <cell r="N271">
            <v>121.15363000000001</v>
          </cell>
          <cell r="O271">
            <v>22.519220000000001</v>
          </cell>
          <cell r="P271">
            <v>0</v>
          </cell>
          <cell r="Q271">
            <v>0</v>
          </cell>
          <cell r="R271">
            <v>0</v>
          </cell>
          <cell r="S271">
            <v>5.8675100000000002</v>
          </cell>
          <cell r="T271">
            <v>3.8548100000000005</v>
          </cell>
          <cell r="U271">
            <v>71.057000000000002</v>
          </cell>
          <cell r="V271">
            <v>0</v>
          </cell>
          <cell r="W271">
            <v>0</v>
          </cell>
          <cell r="X271">
            <v>0</v>
          </cell>
          <cell r="Y271">
            <v>283.51740999999998</v>
          </cell>
          <cell r="Z271">
            <v>0</v>
          </cell>
          <cell r="AA271">
            <v>2.308E-2</v>
          </cell>
          <cell r="AB271">
            <v>5.9441099999999993</v>
          </cell>
          <cell r="AD271">
            <v>5</v>
          </cell>
          <cell r="AE271">
            <v>0</v>
          </cell>
          <cell r="AG271">
            <v>0</v>
          </cell>
          <cell r="AH271">
            <v>0</v>
          </cell>
          <cell r="AJ271">
            <v>0</v>
          </cell>
        </row>
        <row r="272">
          <cell r="A272" t="str">
            <v>SCI AEP ACTIF 273839447</v>
          </cell>
          <cell r="B272" t="str">
            <v>SCI AEP ACTIF 2738</v>
          </cell>
          <cell r="C272">
            <v>39447</v>
          </cell>
          <cell r="D272">
            <v>1299.0638999999999</v>
          </cell>
          <cell r="E272">
            <v>0.1905</v>
          </cell>
          <cell r="F272">
            <v>355.47440999999998</v>
          </cell>
          <cell r="G272">
            <v>72.909729999999996</v>
          </cell>
          <cell r="H272">
            <v>-286.87903999999997</v>
          </cell>
          <cell r="I272">
            <v>0</v>
          </cell>
          <cell r="J272">
            <v>0</v>
          </cell>
          <cell r="K272">
            <v>0</v>
          </cell>
          <cell r="L272">
            <v>322.45177000000001</v>
          </cell>
          <cell r="M272">
            <v>1.4804999999999999</v>
          </cell>
          <cell r="N272">
            <v>114.07033</v>
          </cell>
          <cell r="O272">
            <v>7.1927399999999997</v>
          </cell>
          <cell r="P272">
            <v>0</v>
          </cell>
          <cell r="Q272">
            <v>0</v>
          </cell>
          <cell r="R272">
            <v>0</v>
          </cell>
          <cell r="S272">
            <v>7.1990200000000009</v>
          </cell>
          <cell r="T272">
            <v>5.0908100000000003</v>
          </cell>
          <cell r="U272">
            <v>73.638149999999996</v>
          </cell>
          <cell r="V272">
            <v>0</v>
          </cell>
          <cell r="W272">
            <v>0</v>
          </cell>
          <cell r="X272">
            <v>0</v>
          </cell>
          <cell r="Y272">
            <v>283.99005999999997</v>
          </cell>
          <cell r="Z272">
            <v>111.75</v>
          </cell>
          <cell r="AA272">
            <v>9.4719999999999999E-2</v>
          </cell>
          <cell r="AB272">
            <v>4.3241800000000001</v>
          </cell>
          <cell r="AD272">
            <v>0</v>
          </cell>
          <cell r="AE272">
            <v>0</v>
          </cell>
          <cell r="AG272">
            <v>0</v>
          </cell>
          <cell r="AH272">
            <v>0</v>
          </cell>
          <cell r="AJ272">
            <v>0</v>
          </cell>
        </row>
        <row r="273">
          <cell r="A273" t="str">
            <v>SCI AEP ACTIF 2738BUDGET 2007</v>
          </cell>
          <cell r="B273" t="str">
            <v>SCI AEP ACTIF 2738</v>
          </cell>
          <cell r="C273" t="str">
            <v>BUDGET 2007</v>
          </cell>
          <cell r="D273">
            <v>1426.16933365</v>
          </cell>
          <cell r="E273">
            <v>0</v>
          </cell>
          <cell r="F273">
            <v>119.0060445</v>
          </cell>
          <cell r="G273">
            <v>351.96255530000002</v>
          </cell>
          <cell r="H273">
            <v>0</v>
          </cell>
          <cell r="I273">
            <v>0</v>
          </cell>
          <cell r="J273">
            <v>0</v>
          </cell>
          <cell r="K273">
            <v>200</v>
          </cell>
          <cell r="L273">
            <v>689.04540599999996</v>
          </cell>
          <cell r="M273">
            <v>0</v>
          </cell>
          <cell r="N273">
            <v>140.136</v>
          </cell>
          <cell r="O273">
            <v>0</v>
          </cell>
          <cell r="P273">
            <v>0</v>
          </cell>
          <cell r="Q273">
            <v>0</v>
          </cell>
          <cell r="R273">
            <v>0</v>
          </cell>
          <cell r="S273">
            <v>0</v>
          </cell>
          <cell r="T273">
            <v>0</v>
          </cell>
          <cell r="U273">
            <v>119.0060445</v>
          </cell>
          <cell r="V273">
            <v>0</v>
          </cell>
          <cell r="W273">
            <v>0</v>
          </cell>
          <cell r="X273">
            <v>0</v>
          </cell>
          <cell r="Y273">
            <v>0</v>
          </cell>
          <cell r="Z273">
            <v>0</v>
          </cell>
          <cell r="AA273">
            <v>0</v>
          </cell>
          <cell r="AB273">
            <v>18.5</v>
          </cell>
          <cell r="AD273">
            <v>0</v>
          </cell>
          <cell r="AE273">
            <v>0</v>
          </cell>
          <cell r="AG273">
            <v>0</v>
          </cell>
          <cell r="AH273">
            <v>0</v>
          </cell>
          <cell r="AJ273">
            <v>0</v>
          </cell>
        </row>
        <row r="274">
          <cell r="A274" t="str">
            <v>SCI AEP ACTIF 2738BUDGET 2008</v>
          </cell>
          <cell r="B274" t="str">
            <v>SCI AEP ACTIF 2738</v>
          </cell>
          <cell r="C274" t="str">
            <v>BUDGET 2008</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G274">
            <v>0</v>
          </cell>
          <cell r="AH274">
            <v>0</v>
          </cell>
          <cell r="AJ274">
            <v>0</v>
          </cell>
        </row>
        <row r="275">
          <cell r="A275" t="str">
            <v>SCI AEP ACTIF 2738BUDGET 2009</v>
          </cell>
          <cell r="B275" t="str">
            <v>SCI AEP ACTIF 2738</v>
          </cell>
          <cell r="C275" t="str">
            <v>BUDGET 2009</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G275">
            <v>0</v>
          </cell>
          <cell r="AH275">
            <v>0</v>
          </cell>
          <cell r="AJ275">
            <v>0</v>
          </cell>
        </row>
        <row r="276">
          <cell r="A276" t="str">
            <v>SCI AEP ACTIF 2738BUDGET 2010</v>
          </cell>
          <cell r="B276" t="str">
            <v>SCI AEP ACTIF 2738</v>
          </cell>
          <cell r="C276" t="str">
            <v>BUDGET 2010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G276">
            <v>0</v>
          </cell>
          <cell r="AH276">
            <v>0</v>
          </cell>
          <cell r="AJ276">
            <v>0</v>
          </cell>
        </row>
        <row r="277">
          <cell r="A277" t="str">
            <v>SCI AEP ACTIF 2738BUDGET 2011</v>
          </cell>
          <cell r="B277" t="str">
            <v>SCI AEP ACTIF 2738</v>
          </cell>
          <cell r="C277" t="str">
            <v>BUDGET 2011</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G277">
            <v>0</v>
          </cell>
          <cell r="AH277">
            <v>0</v>
          </cell>
          <cell r="AJ277">
            <v>0</v>
          </cell>
        </row>
        <row r="278">
          <cell r="A278" t="str">
            <v>SCI AEP ACTIF 2738BUDGET 2012</v>
          </cell>
          <cell r="B278" t="str">
            <v>SCI AEP ACTIF 2738</v>
          </cell>
          <cell r="C278" t="str">
            <v>BUDGET 2012</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G278">
            <v>0</v>
          </cell>
          <cell r="AH278">
            <v>0</v>
          </cell>
          <cell r="AJ278">
            <v>0</v>
          </cell>
        </row>
        <row r="279">
          <cell r="A279" t="str">
            <v>SCI AEP ACTIF 2738BUDGET 2013</v>
          </cell>
          <cell r="B279" t="str">
            <v>SCI AEP ACTIF 2738</v>
          </cell>
          <cell r="C279" t="str">
            <v>BUDGET 2013</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G279">
            <v>0</v>
          </cell>
          <cell r="AH279">
            <v>0</v>
          </cell>
          <cell r="AJ279">
            <v>0</v>
          </cell>
        </row>
        <row r="280">
          <cell r="A280" t="str">
            <v>SCI AEP ACTIF 2738BUDGET 2014</v>
          </cell>
          <cell r="B280" t="str">
            <v>SCI AEP ACTIF 2738</v>
          </cell>
          <cell r="C280" t="str">
            <v>BUDGET 2014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G280">
            <v>0</v>
          </cell>
          <cell r="AH280">
            <v>0</v>
          </cell>
          <cell r="AJ280">
            <v>0</v>
          </cell>
        </row>
        <row r="281">
          <cell r="A281" t="str">
            <v>SCI AEP ACTIF 2738BUDGET 2015</v>
          </cell>
          <cell r="B281" t="str">
            <v>SCI AEP ACTIF 2738</v>
          </cell>
          <cell r="C281" t="str">
            <v>BUDGET 2015</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G281">
            <v>0</v>
          </cell>
          <cell r="AH281">
            <v>0</v>
          </cell>
          <cell r="AJ281">
            <v>0</v>
          </cell>
        </row>
        <row r="282">
          <cell r="A282" t="str">
            <v>SCI AEP ACTIF 2738BUDGET 2016</v>
          </cell>
          <cell r="B282" t="str">
            <v>SCI AEP ACTIF 2738</v>
          </cell>
          <cell r="C282" t="str">
            <v>BUDGET 2016</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G282">
            <v>0</v>
          </cell>
          <cell r="AH282">
            <v>0</v>
          </cell>
          <cell r="AJ282">
            <v>0</v>
          </cell>
        </row>
        <row r="283">
          <cell r="A283" t="str">
            <v>SCI AEP ACTIF 2738BUDGET 2017</v>
          </cell>
          <cell r="B283" t="str">
            <v>SCI AEP ACTIF 2738</v>
          </cell>
          <cell r="C283" t="str">
            <v>BUDGET 2017</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D283">
            <v>0</v>
          </cell>
          <cell r="AE283">
            <v>0</v>
          </cell>
          <cell r="AG283">
            <v>0</v>
          </cell>
          <cell r="AH283">
            <v>0</v>
          </cell>
          <cell r="AJ283">
            <v>0</v>
          </cell>
        </row>
        <row r="284">
          <cell r="A284" t="str">
            <v>SCI AEP ACTIF 273938717</v>
          </cell>
          <cell r="B284" t="str">
            <v>SCI AEP ACTIF 2739</v>
          </cell>
          <cell r="C284">
            <v>38717</v>
          </cell>
          <cell r="D284">
            <v>1321.5101200000001</v>
          </cell>
          <cell r="E284">
            <v>3.96E-3</v>
          </cell>
          <cell r="F284">
            <v>349.75146000000001</v>
          </cell>
          <cell r="G284">
            <v>105.59871</v>
          </cell>
          <cell r="H284">
            <v>-30.75911</v>
          </cell>
          <cell r="I284">
            <v>0</v>
          </cell>
          <cell r="J284">
            <v>7.1430000000000007E-2</v>
          </cell>
          <cell r="K284">
            <v>0</v>
          </cell>
          <cell r="L284">
            <v>325.02135000000004</v>
          </cell>
          <cell r="M284">
            <v>1.9259999999999999</v>
          </cell>
          <cell r="N284">
            <v>132.44076999999999</v>
          </cell>
          <cell r="O284">
            <v>0</v>
          </cell>
          <cell r="P284">
            <v>0</v>
          </cell>
          <cell r="Q284">
            <v>0</v>
          </cell>
          <cell r="R284">
            <v>0</v>
          </cell>
          <cell r="S284">
            <v>5.8064200000000001</v>
          </cell>
          <cell r="T284">
            <v>2.5530000000000001E-2</v>
          </cell>
          <cell r="U284">
            <v>101.23399999999999</v>
          </cell>
          <cell r="V284">
            <v>0</v>
          </cell>
          <cell r="W284">
            <v>0</v>
          </cell>
          <cell r="X284">
            <v>0</v>
          </cell>
          <cell r="Y284">
            <v>312.30814000000004</v>
          </cell>
          <cell r="Z284">
            <v>0</v>
          </cell>
          <cell r="AA284">
            <v>2.4588899999999998</v>
          </cell>
          <cell r="AB284">
            <v>7.9260999999999999</v>
          </cell>
          <cell r="AD284">
            <v>0</v>
          </cell>
          <cell r="AE284">
            <v>0</v>
          </cell>
          <cell r="AG284">
            <v>0</v>
          </cell>
          <cell r="AH284">
            <v>0</v>
          </cell>
          <cell r="AJ284">
            <v>0</v>
          </cell>
        </row>
        <row r="285">
          <cell r="A285" t="str">
            <v>SCI AEP ACTIF 273939082</v>
          </cell>
          <cell r="B285" t="str">
            <v>SCI AEP ACTIF 2739</v>
          </cell>
          <cell r="C285">
            <v>39082</v>
          </cell>
          <cell r="D285">
            <v>1332.8688200000001</v>
          </cell>
          <cell r="E285">
            <v>1.4209200000000002</v>
          </cell>
          <cell r="F285">
            <v>363.02206999999999</v>
          </cell>
          <cell r="G285">
            <v>94.463890000000006</v>
          </cell>
          <cell r="H285">
            <v>-33.456650000000003</v>
          </cell>
          <cell r="I285">
            <v>0</v>
          </cell>
          <cell r="J285">
            <v>0</v>
          </cell>
          <cell r="K285">
            <v>0</v>
          </cell>
          <cell r="L285">
            <v>329.45434999999998</v>
          </cell>
          <cell r="M285">
            <v>1.8301400000000001</v>
          </cell>
          <cell r="N285">
            <v>132.59215</v>
          </cell>
          <cell r="O285">
            <v>24.54702</v>
          </cell>
          <cell r="P285">
            <v>0</v>
          </cell>
          <cell r="Q285">
            <v>0</v>
          </cell>
          <cell r="R285">
            <v>0</v>
          </cell>
          <cell r="S285">
            <v>0.46394999999999997</v>
          </cell>
          <cell r="T285">
            <v>3.2868300000000001</v>
          </cell>
          <cell r="U285">
            <v>99.35</v>
          </cell>
          <cell r="V285">
            <v>0</v>
          </cell>
          <cell r="W285">
            <v>0</v>
          </cell>
          <cell r="X285">
            <v>0</v>
          </cell>
          <cell r="Y285">
            <v>312.34449999999998</v>
          </cell>
          <cell r="Z285">
            <v>2.7364899999999999</v>
          </cell>
          <cell r="AA285">
            <v>135.00395999999998</v>
          </cell>
          <cell r="AB285">
            <v>-6.5</v>
          </cell>
          <cell r="AD285">
            <v>0</v>
          </cell>
          <cell r="AE285">
            <v>0</v>
          </cell>
          <cell r="AG285">
            <v>0</v>
          </cell>
          <cell r="AH285">
            <v>0</v>
          </cell>
          <cell r="AJ285">
            <v>0</v>
          </cell>
        </row>
        <row r="286">
          <cell r="A286" t="str">
            <v>SCI AEP ACTIF 273939447</v>
          </cell>
          <cell r="B286" t="str">
            <v>SCI AEP ACTIF 2739</v>
          </cell>
          <cell r="C286">
            <v>39447</v>
          </cell>
          <cell r="D286">
            <v>1315.55441</v>
          </cell>
          <cell r="E286">
            <v>201.33025000000001</v>
          </cell>
          <cell r="F286">
            <v>404.29482999999999</v>
          </cell>
          <cell r="G286">
            <v>103.4802</v>
          </cell>
          <cell r="H286">
            <v>-27.161729999999999</v>
          </cell>
          <cell r="I286">
            <v>0</v>
          </cell>
          <cell r="J286">
            <v>2.7364899999999999</v>
          </cell>
          <cell r="K286">
            <v>0</v>
          </cell>
          <cell r="L286">
            <v>318.37184999999999</v>
          </cell>
          <cell r="M286">
            <v>1.6705000000000001</v>
          </cell>
          <cell r="N286">
            <v>131.88479999999998</v>
          </cell>
          <cell r="O286">
            <v>8.6010100000000005</v>
          </cell>
          <cell r="P286">
            <v>0</v>
          </cell>
          <cell r="Q286">
            <v>0</v>
          </cell>
          <cell r="R286">
            <v>0</v>
          </cell>
          <cell r="S286">
            <v>7.5488600000000003</v>
          </cell>
          <cell r="T286">
            <v>5.4905600000000003</v>
          </cell>
          <cell r="U286">
            <v>107.206</v>
          </cell>
          <cell r="V286">
            <v>0</v>
          </cell>
          <cell r="W286">
            <v>0</v>
          </cell>
          <cell r="X286">
            <v>0</v>
          </cell>
          <cell r="Y286">
            <v>312.34449999999998</v>
          </cell>
          <cell r="Z286">
            <v>71.483679999999993</v>
          </cell>
          <cell r="AA286">
            <v>243.00054999999998</v>
          </cell>
          <cell r="AB286">
            <v>7.44848</v>
          </cell>
          <cell r="AD286">
            <v>0</v>
          </cell>
          <cell r="AE286">
            <v>0</v>
          </cell>
          <cell r="AG286">
            <v>0</v>
          </cell>
          <cell r="AH286">
            <v>0</v>
          </cell>
          <cell r="AJ286">
            <v>0</v>
          </cell>
        </row>
        <row r="287">
          <cell r="A287" t="str">
            <v>SCI AEP ACTIF 2739BUDGET 2007</v>
          </cell>
          <cell r="B287" t="str">
            <v>SCI AEP ACTIF 2739</v>
          </cell>
          <cell r="C287" t="str">
            <v>BUDGET 2007</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D287">
            <v>0</v>
          </cell>
          <cell r="AE287">
            <v>0</v>
          </cell>
          <cell r="AG287">
            <v>0</v>
          </cell>
          <cell r="AH287">
            <v>0</v>
          </cell>
          <cell r="AJ287">
            <v>0</v>
          </cell>
        </row>
        <row r="288">
          <cell r="A288" t="str">
            <v>SCI AEP ACTIF 2739BUDGET 2008</v>
          </cell>
          <cell r="B288" t="str">
            <v>SCI AEP ACTIF 2739</v>
          </cell>
          <cell r="C288" t="str">
            <v>BUDGET 2008</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D288">
            <v>0</v>
          </cell>
          <cell r="AE288">
            <v>0</v>
          </cell>
          <cell r="AG288">
            <v>0</v>
          </cell>
          <cell r="AH288">
            <v>0</v>
          </cell>
          <cell r="AJ288">
            <v>0</v>
          </cell>
        </row>
        <row r="289">
          <cell r="A289" t="str">
            <v>SCI AEP ACTIF 2739BUDGET 2009</v>
          </cell>
          <cell r="B289" t="str">
            <v>SCI AEP ACTIF 2739</v>
          </cell>
          <cell r="C289" t="str">
            <v>BUDGET 2009</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D289">
            <v>0</v>
          </cell>
          <cell r="AE289">
            <v>0</v>
          </cell>
          <cell r="AG289">
            <v>0</v>
          </cell>
          <cell r="AH289">
            <v>0</v>
          </cell>
          <cell r="AJ289">
            <v>0</v>
          </cell>
        </row>
        <row r="290">
          <cell r="A290" t="str">
            <v>SCI AEP ACTIF 2739BUDGET 2010</v>
          </cell>
          <cell r="B290" t="str">
            <v>SCI AEP ACTIF 2739</v>
          </cell>
          <cell r="C290" t="str">
            <v>BUDGET 2010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D290">
            <v>0</v>
          </cell>
          <cell r="AE290">
            <v>0</v>
          </cell>
          <cell r="AG290">
            <v>0</v>
          </cell>
          <cell r="AH290">
            <v>0</v>
          </cell>
          <cell r="AJ290">
            <v>0</v>
          </cell>
        </row>
        <row r="291">
          <cell r="A291" t="str">
            <v>SCI AEP ACTIF 2739BUDGET 2011</v>
          </cell>
          <cell r="B291" t="str">
            <v>SCI AEP ACTIF 2739</v>
          </cell>
          <cell r="C291" t="str">
            <v>BUDGET 2011</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D291">
            <v>0</v>
          </cell>
          <cell r="AE291">
            <v>0</v>
          </cell>
          <cell r="AG291">
            <v>0</v>
          </cell>
          <cell r="AH291">
            <v>0</v>
          </cell>
          <cell r="AJ291">
            <v>0</v>
          </cell>
        </row>
        <row r="292">
          <cell r="A292" t="str">
            <v>SCI AEP ACTIF 2739BUDGET 2012</v>
          </cell>
          <cell r="B292" t="str">
            <v>SCI AEP ACTIF 2739</v>
          </cell>
          <cell r="C292" t="str">
            <v>BUDGET 2012</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D292">
            <v>0</v>
          </cell>
          <cell r="AE292">
            <v>0</v>
          </cell>
          <cell r="AG292">
            <v>0</v>
          </cell>
          <cell r="AH292">
            <v>0</v>
          </cell>
          <cell r="AJ292">
            <v>0</v>
          </cell>
        </row>
        <row r="293">
          <cell r="A293" t="str">
            <v>SCI AEP ACTIF 2739BUDGET 2013</v>
          </cell>
          <cell r="B293" t="str">
            <v>SCI AEP ACTIF 2739</v>
          </cell>
          <cell r="C293" t="str">
            <v>BUDGET 2013</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D293">
            <v>0</v>
          </cell>
          <cell r="AE293">
            <v>0</v>
          </cell>
          <cell r="AG293">
            <v>0</v>
          </cell>
          <cell r="AH293">
            <v>0</v>
          </cell>
          <cell r="AJ293">
            <v>0</v>
          </cell>
        </row>
        <row r="294">
          <cell r="A294" t="str">
            <v>SCI AEP ACTIF 2739BUDGET 2014</v>
          </cell>
          <cell r="B294" t="str">
            <v>SCI AEP ACTIF 2739</v>
          </cell>
          <cell r="C294" t="str">
            <v>BUDGET 2014</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D294">
            <v>0</v>
          </cell>
          <cell r="AE294">
            <v>0</v>
          </cell>
          <cell r="AG294">
            <v>0</v>
          </cell>
          <cell r="AH294">
            <v>0</v>
          </cell>
          <cell r="AJ294">
            <v>0</v>
          </cell>
        </row>
        <row r="295">
          <cell r="A295" t="str">
            <v>SCI AEP ACTIF 2739BUDGET 2015</v>
          </cell>
          <cell r="B295" t="str">
            <v>SCI AEP ACTIF 2739</v>
          </cell>
          <cell r="C295" t="str">
            <v>BUDGET 2015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D295">
            <v>0</v>
          </cell>
          <cell r="AE295">
            <v>0</v>
          </cell>
          <cell r="AG295">
            <v>0</v>
          </cell>
          <cell r="AH295">
            <v>0</v>
          </cell>
          <cell r="AJ295">
            <v>0</v>
          </cell>
        </row>
        <row r="296">
          <cell r="A296" t="str">
            <v>SCI AEP ACTIF 2739BUDGET 2016</v>
          </cell>
          <cell r="B296" t="str">
            <v>SCI AEP ACTIF 2739</v>
          </cell>
          <cell r="C296" t="str">
            <v>BUDGET 2016</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D296">
            <v>0</v>
          </cell>
          <cell r="AE296">
            <v>0</v>
          </cell>
          <cell r="AG296">
            <v>0</v>
          </cell>
          <cell r="AH296">
            <v>0</v>
          </cell>
          <cell r="AJ296">
            <v>0</v>
          </cell>
        </row>
        <row r="297">
          <cell r="A297" t="str">
            <v>SCI AEP ACTIF 2739BUDGET 2017</v>
          </cell>
          <cell r="B297" t="str">
            <v>SCI AEP ACTIF 2739</v>
          </cell>
          <cell r="C297" t="str">
            <v>BUDGET 2017</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D297">
            <v>0</v>
          </cell>
          <cell r="AE297">
            <v>0</v>
          </cell>
          <cell r="AG297">
            <v>0</v>
          </cell>
          <cell r="AH297">
            <v>0</v>
          </cell>
          <cell r="AJ297">
            <v>0</v>
          </cell>
        </row>
        <row r="298">
          <cell r="A298" t="str">
            <v>SCI AEP 7 STE 511938717</v>
          </cell>
          <cell r="B298" t="str">
            <v>SCI AEP 7 STE 5119</v>
          </cell>
          <cell r="C298">
            <v>38717</v>
          </cell>
          <cell r="D298">
            <v>588.74890000000005</v>
          </cell>
          <cell r="E298">
            <v>1.2129799999999999</v>
          </cell>
          <cell r="F298">
            <v>64.647069999999999</v>
          </cell>
          <cell r="G298">
            <v>0</v>
          </cell>
          <cell r="H298">
            <v>8.8612700000000011</v>
          </cell>
          <cell r="I298">
            <v>0</v>
          </cell>
          <cell r="J298">
            <v>0</v>
          </cell>
          <cell r="K298">
            <v>0</v>
          </cell>
          <cell r="L298">
            <v>103.55798</v>
          </cell>
          <cell r="M298">
            <v>0.61702000000000001</v>
          </cell>
          <cell r="N298">
            <v>0</v>
          </cell>
          <cell r="O298">
            <v>62.86439</v>
          </cell>
          <cell r="P298">
            <v>0</v>
          </cell>
          <cell r="Q298">
            <v>0</v>
          </cell>
          <cell r="R298">
            <v>0</v>
          </cell>
          <cell r="S298">
            <v>5.5135599999999991</v>
          </cell>
          <cell r="T298">
            <v>0.30819000000000002</v>
          </cell>
          <cell r="U298">
            <v>44.47</v>
          </cell>
          <cell r="V298">
            <v>0</v>
          </cell>
          <cell r="W298">
            <v>0</v>
          </cell>
          <cell r="X298">
            <v>0</v>
          </cell>
          <cell r="Y298">
            <v>358.86727000000002</v>
          </cell>
          <cell r="Z298">
            <v>0</v>
          </cell>
          <cell r="AA298">
            <v>0</v>
          </cell>
          <cell r="AB298">
            <v>0</v>
          </cell>
          <cell r="AD298">
            <v>33.078209999999999</v>
          </cell>
          <cell r="AE298">
            <v>1.0000000000000001E-5</v>
          </cell>
          <cell r="AG298">
            <v>0</v>
          </cell>
          <cell r="AH298">
            <v>0</v>
          </cell>
          <cell r="AJ298">
            <v>0</v>
          </cell>
        </row>
        <row r="299">
          <cell r="A299" t="str">
            <v>SCI AEP 7 STE 511939082</v>
          </cell>
          <cell r="B299" t="str">
            <v>SCI AEP 7 STE 5119</v>
          </cell>
          <cell r="C299">
            <v>39082</v>
          </cell>
          <cell r="D299">
            <v>609.88330000000008</v>
          </cell>
          <cell r="E299">
            <v>0</v>
          </cell>
          <cell r="F299">
            <v>59.976690000000005</v>
          </cell>
          <cell r="G299">
            <v>0</v>
          </cell>
          <cell r="H299">
            <v>19.550930000000001</v>
          </cell>
          <cell r="I299">
            <v>0</v>
          </cell>
          <cell r="J299">
            <v>0</v>
          </cell>
          <cell r="K299">
            <v>0</v>
          </cell>
          <cell r="L299">
            <v>118.47251999999999</v>
          </cell>
          <cell r="M299">
            <v>0.76229999999999998</v>
          </cell>
          <cell r="N299">
            <v>0</v>
          </cell>
          <cell r="O299">
            <v>64.697670000000002</v>
          </cell>
          <cell r="P299">
            <v>0</v>
          </cell>
          <cell r="Q299">
            <v>0</v>
          </cell>
          <cell r="R299">
            <v>0</v>
          </cell>
          <cell r="S299">
            <v>13.836690000000001</v>
          </cell>
          <cell r="T299">
            <v>0.30137999999999998</v>
          </cell>
          <cell r="U299">
            <v>47.16384</v>
          </cell>
          <cell r="V299">
            <v>0</v>
          </cell>
          <cell r="W299">
            <v>0</v>
          </cell>
          <cell r="X299">
            <v>0</v>
          </cell>
          <cell r="Y299">
            <v>358.86727000000002</v>
          </cell>
          <cell r="Z299">
            <v>0</v>
          </cell>
          <cell r="AA299">
            <v>0</v>
          </cell>
          <cell r="AB299">
            <v>0</v>
          </cell>
          <cell r="AD299">
            <v>52.434309999999996</v>
          </cell>
          <cell r="AE299">
            <v>0</v>
          </cell>
          <cell r="AG299">
            <v>2.25</v>
          </cell>
          <cell r="AH299">
            <v>7.1419499999999996</v>
          </cell>
          <cell r="AJ299">
            <v>0</v>
          </cell>
        </row>
        <row r="300">
          <cell r="A300" t="str">
            <v>SCI AEP 7 STE 511939447</v>
          </cell>
          <cell r="B300" t="str">
            <v>SCI AEP 7 STE 5119</v>
          </cell>
          <cell r="C300">
            <v>39447</v>
          </cell>
          <cell r="D300">
            <v>628.08015999999998</v>
          </cell>
          <cell r="E300">
            <v>0</v>
          </cell>
          <cell r="F300">
            <v>63.797609999999999</v>
          </cell>
          <cell r="G300">
            <v>0</v>
          </cell>
          <cell r="H300">
            <v>7.9083300000000003</v>
          </cell>
          <cell r="I300">
            <v>0</v>
          </cell>
          <cell r="J300">
            <v>0</v>
          </cell>
          <cell r="K300">
            <v>0</v>
          </cell>
          <cell r="L300">
            <v>137.14111</v>
          </cell>
          <cell r="M300">
            <v>0.76288</v>
          </cell>
          <cell r="N300">
            <v>0.51051000000000002</v>
          </cell>
          <cell r="O300">
            <v>67.349260000000001</v>
          </cell>
          <cell r="P300">
            <v>0</v>
          </cell>
          <cell r="Q300">
            <v>0</v>
          </cell>
          <cell r="R300">
            <v>0</v>
          </cell>
          <cell r="S300">
            <v>19.186210000000003</v>
          </cell>
          <cell r="T300">
            <v>0.46482999999999997</v>
          </cell>
          <cell r="U300">
            <v>49.052999999999997</v>
          </cell>
          <cell r="V300">
            <v>0</v>
          </cell>
          <cell r="W300">
            <v>0</v>
          </cell>
          <cell r="X300">
            <v>0</v>
          </cell>
          <cell r="Y300">
            <v>358.86727000000002</v>
          </cell>
          <cell r="Z300">
            <v>0</v>
          </cell>
          <cell r="AA300">
            <v>0</v>
          </cell>
          <cell r="AB300">
            <v>10.763999999999999</v>
          </cell>
          <cell r="AD300">
            <v>88.51688</v>
          </cell>
          <cell r="AE300">
            <v>0</v>
          </cell>
          <cell r="AG300">
            <v>0</v>
          </cell>
          <cell r="AH300">
            <v>0</v>
          </cell>
          <cell r="AJ300">
            <v>0</v>
          </cell>
        </row>
        <row r="301">
          <cell r="A301" t="str">
            <v>SCI AEP 7 STE 5119BUDGET 2007</v>
          </cell>
          <cell r="B301" t="str">
            <v>SCI AEP 7 STE 5119</v>
          </cell>
          <cell r="C301" t="str">
            <v>BUDGET 2007</v>
          </cell>
          <cell r="D301">
            <v>623</v>
          </cell>
          <cell r="E301">
            <v>0</v>
          </cell>
          <cell r="F301">
            <v>73.919386099999997</v>
          </cell>
          <cell r="G301">
            <v>6.9966045999999995</v>
          </cell>
          <cell r="H301">
            <v>0</v>
          </cell>
          <cell r="I301">
            <v>0</v>
          </cell>
          <cell r="J301">
            <v>0</v>
          </cell>
          <cell r="K301">
            <v>0</v>
          </cell>
          <cell r="L301">
            <v>119.35011350000001</v>
          </cell>
          <cell r="M301">
            <v>0.77754600000000007</v>
          </cell>
          <cell r="N301">
            <v>0</v>
          </cell>
          <cell r="O301">
            <v>66.638600099999991</v>
          </cell>
          <cell r="P301">
            <v>0</v>
          </cell>
          <cell r="Q301">
            <v>0</v>
          </cell>
          <cell r="R301">
            <v>6.8940000000000001</v>
          </cell>
          <cell r="S301">
            <v>13.663103999999999</v>
          </cell>
          <cell r="T301">
            <v>0</v>
          </cell>
          <cell r="U301">
            <v>48.578755199999996</v>
          </cell>
          <cell r="V301">
            <v>0</v>
          </cell>
          <cell r="W301">
            <v>0</v>
          </cell>
          <cell r="X301">
            <v>0</v>
          </cell>
          <cell r="Y301">
            <v>358.86727000000002</v>
          </cell>
          <cell r="Z301">
            <v>0</v>
          </cell>
          <cell r="AA301">
            <v>0</v>
          </cell>
          <cell r="AB301">
            <v>93.35</v>
          </cell>
          <cell r="AD301">
            <v>50.126730858668999</v>
          </cell>
          <cell r="AE301">
            <v>0</v>
          </cell>
          <cell r="AG301">
            <v>0</v>
          </cell>
          <cell r="AH301">
            <v>0</v>
          </cell>
          <cell r="AJ301">
            <v>0</v>
          </cell>
        </row>
        <row r="302">
          <cell r="A302" t="str">
            <v>SCI AEP 7 STE 5119BUDGET 2008</v>
          </cell>
          <cell r="B302" t="str">
            <v>SCI AEP 7 STE 5119</v>
          </cell>
          <cell r="C302" t="str">
            <v>BUDGET 2008</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D302">
            <v>0</v>
          </cell>
          <cell r="AE302">
            <v>0</v>
          </cell>
          <cell r="AG302">
            <v>0</v>
          </cell>
          <cell r="AH302">
            <v>0</v>
          </cell>
          <cell r="AJ302">
            <v>0</v>
          </cell>
        </row>
        <row r="303">
          <cell r="A303" t="str">
            <v>SCI AEP 7 STE 5119BUDGET 2009</v>
          </cell>
          <cell r="B303" t="str">
            <v>SCI AEP 7 STE 5119</v>
          </cell>
          <cell r="C303" t="str">
            <v>BUDGET 2009</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D303">
            <v>0</v>
          </cell>
          <cell r="AE303">
            <v>0</v>
          </cell>
          <cell r="AG303">
            <v>0</v>
          </cell>
          <cell r="AH303">
            <v>0</v>
          </cell>
          <cell r="AJ303">
            <v>0</v>
          </cell>
        </row>
        <row r="304">
          <cell r="A304" t="str">
            <v>SCI AEP 7 STE 5119BUDGET 2010</v>
          </cell>
          <cell r="B304" t="str">
            <v>SCI AEP 7 STE 5119</v>
          </cell>
          <cell r="C304" t="str">
            <v>BUDGET 2010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D304">
            <v>0</v>
          </cell>
          <cell r="AE304">
            <v>0</v>
          </cell>
          <cell r="AG304">
            <v>0</v>
          </cell>
          <cell r="AH304">
            <v>0</v>
          </cell>
          <cell r="AJ304">
            <v>0</v>
          </cell>
        </row>
        <row r="305">
          <cell r="A305" t="str">
            <v>SCI AEP 7 STE 5119BUDGET 2011</v>
          </cell>
          <cell r="B305" t="str">
            <v>SCI AEP 7 STE 5119</v>
          </cell>
          <cell r="C305" t="str">
            <v>BUDGET 2011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D305">
            <v>0</v>
          </cell>
          <cell r="AE305">
            <v>0</v>
          </cell>
          <cell r="AG305">
            <v>0</v>
          </cell>
          <cell r="AH305">
            <v>0</v>
          </cell>
          <cell r="AJ305">
            <v>0</v>
          </cell>
        </row>
        <row r="306">
          <cell r="A306" t="str">
            <v>SCI AEP 7 STE 5119BUDGET 2012</v>
          </cell>
          <cell r="B306" t="str">
            <v>SCI AEP 7 STE 5119</v>
          </cell>
          <cell r="C306" t="str">
            <v>BUDGET 2012</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D306">
            <v>0</v>
          </cell>
          <cell r="AE306">
            <v>0</v>
          </cell>
          <cell r="AG306">
            <v>0</v>
          </cell>
          <cell r="AH306">
            <v>0</v>
          </cell>
          <cell r="AJ306">
            <v>0</v>
          </cell>
        </row>
        <row r="307">
          <cell r="A307" t="str">
            <v>SCI AEP 7 STE 5119BUDGET 2013</v>
          </cell>
          <cell r="B307" t="str">
            <v>SCI AEP 7 STE 5119</v>
          </cell>
          <cell r="C307" t="str">
            <v>BUDGET 2013</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D307">
            <v>0</v>
          </cell>
          <cell r="AE307">
            <v>0</v>
          </cell>
          <cell r="AG307">
            <v>0</v>
          </cell>
          <cell r="AH307">
            <v>0</v>
          </cell>
          <cell r="AJ307">
            <v>0</v>
          </cell>
        </row>
        <row r="308">
          <cell r="A308" t="str">
            <v>SCI AEP 7 STE 5119BUDGET 2014</v>
          </cell>
          <cell r="B308" t="str">
            <v>SCI AEP 7 STE 5119</v>
          </cell>
          <cell r="C308" t="str">
            <v>BUDGET 2014</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D308">
            <v>0</v>
          </cell>
          <cell r="AE308">
            <v>0</v>
          </cell>
          <cell r="AG308">
            <v>0</v>
          </cell>
          <cell r="AH308">
            <v>0</v>
          </cell>
          <cell r="AJ308">
            <v>0</v>
          </cell>
        </row>
        <row r="309">
          <cell r="A309" t="str">
            <v>SCI AEP 7 STE 5119BUDGET 2015</v>
          </cell>
          <cell r="B309" t="str">
            <v>SCI AEP 7 STE 5119</v>
          </cell>
          <cell r="C309" t="str">
            <v>BUDGET 2015</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D309">
            <v>0</v>
          </cell>
          <cell r="AE309">
            <v>0</v>
          </cell>
          <cell r="AG309">
            <v>0</v>
          </cell>
          <cell r="AH309">
            <v>0</v>
          </cell>
          <cell r="AJ309">
            <v>0</v>
          </cell>
        </row>
        <row r="310">
          <cell r="A310" t="str">
            <v>SCI AEP 7 STE 5119BUDGET 2016</v>
          </cell>
          <cell r="B310" t="str">
            <v>SCI AEP 7 STE 5119</v>
          </cell>
          <cell r="C310" t="str">
            <v>BUDGET 2016</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D310">
            <v>0</v>
          </cell>
          <cell r="AE310">
            <v>0</v>
          </cell>
          <cell r="AG310">
            <v>0</v>
          </cell>
          <cell r="AH310">
            <v>0</v>
          </cell>
          <cell r="AJ310">
            <v>0</v>
          </cell>
        </row>
        <row r="311">
          <cell r="A311" t="str">
            <v>SCI AEP 7 STE 5119BUDGET 2017</v>
          </cell>
          <cell r="B311" t="str">
            <v>SCI AEP 7 STE 5119</v>
          </cell>
          <cell r="C311" t="str">
            <v>BUDGET 2017</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D311">
            <v>0</v>
          </cell>
          <cell r="AE311">
            <v>0</v>
          </cell>
          <cell r="AG311">
            <v>0</v>
          </cell>
          <cell r="AH311">
            <v>0</v>
          </cell>
          <cell r="AJ311">
            <v>0</v>
          </cell>
        </row>
        <row r="312">
          <cell r="A312" t="str">
            <v>SCI RUE DE BOURGOGNE STE 512338717</v>
          </cell>
          <cell r="B312" t="str">
            <v>SCI RUE DE BOURGOGNE STE 5123</v>
          </cell>
          <cell r="C312">
            <v>38717</v>
          </cell>
          <cell r="D312">
            <v>791.84190000000001</v>
          </cell>
          <cell r="E312">
            <v>0.14410999999999999</v>
          </cell>
          <cell r="F312">
            <v>95.486030000000014</v>
          </cell>
          <cell r="G312">
            <v>0</v>
          </cell>
          <cell r="H312">
            <v>13.944330000000001</v>
          </cell>
          <cell r="I312">
            <v>0</v>
          </cell>
          <cell r="J312">
            <v>0</v>
          </cell>
          <cell r="K312">
            <v>0</v>
          </cell>
          <cell r="L312">
            <v>129.01607000000001</v>
          </cell>
          <cell r="M312">
            <v>4.7218500000000008</v>
          </cell>
          <cell r="N312">
            <v>7.9069700000000003</v>
          </cell>
          <cell r="O312">
            <v>78.206410000000005</v>
          </cell>
          <cell r="P312">
            <v>0</v>
          </cell>
          <cell r="Q312">
            <v>0</v>
          </cell>
          <cell r="R312">
            <v>0</v>
          </cell>
          <cell r="S312">
            <v>6.07456</v>
          </cell>
          <cell r="T312">
            <v>1.8646799999999999</v>
          </cell>
          <cell r="U312">
            <v>28.875</v>
          </cell>
          <cell r="V312">
            <v>0</v>
          </cell>
          <cell r="W312">
            <v>19.716999999999999</v>
          </cell>
          <cell r="X312">
            <v>0</v>
          </cell>
          <cell r="Y312">
            <v>89.860500000000002</v>
          </cell>
          <cell r="Z312">
            <v>1.6785099999999999</v>
          </cell>
          <cell r="AA312">
            <v>1.6899999999999999E-3</v>
          </cell>
          <cell r="AB312">
            <v>71.992689999999996</v>
          </cell>
          <cell r="AD312">
            <v>11.073510000000001</v>
          </cell>
          <cell r="AE312">
            <v>1.0000000000000001E-5</v>
          </cell>
          <cell r="AG312">
            <v>1.30189</v>
          </cell>
          <cell r="AH312">
            <v>0</v>
          </cell>
          <cell r="AJ312">
            <v>0</v>
          </cell>
        </row>
        <row r="313">
          <cell r="A313" t="str">
            <v>SCI RUE DE BOURGOGNE STE 512339082</v>
          </cell>
          <cell r="B313" t="str">
            <v>SCI RUE DE BOURGOGNE STE 5123</v>
          </cell>
          <cell r="C313">
            <v>39082</v>
          </cell>
          <cell r="D313">
            <v>844.43056000000001</v>
          </cell>
          <cell r="E313">
            <v>1.57E-3</v>
          </cell>
          <cell r="F313">
            <v>104.09014000000001</v>
          </cell>
          <cell r="G313">
            <v>0</v>
          </cell>
          <cell r="H313">
            <v>9.8798500000000011</v>
          </cell>
          <cell r="I313">
            <v>0</v>
          </cell>
          <cell r="J313">
            <v>1.0523800000000001</v>
          </cell>
          <cell r="K313">
            <v>0</v>
          </cell>
          <cell r="L313">
            <v>120.83188</v>
          </cell>
          <cell r="M313">
            <v>2.7818200000000002</v>
          </cell>
          <cell r="N313">
            <v>2.1404800000000006</v>
          </cell>
          <cell r="O313">
            <v>96.937389999999994</v>
          </cell>
          <cell r="P313">
            <v>0</v>
          </cell>
          <cell r="Q313">
            <v>0</v>
          </cell>
          <cell r="R313">
            <v>0</v>
          </cell>
          <cell r="S313">
            <v>11.8087</v>
          </cell>
          <cell r="T313">
            <v>0.47243999999999992</v>
          </cell>
          <cell r="U313">
            <v>29.821000000000002</v>
          </cell>
          <cell r="V313">
            <v>0</v>
          </cell>
          <cell r="W313">
            <v>20.963000000000001</v>
          </cell>
          <cell r="X313">
            <v>0</v>
          </cell>
          <cell r="Y313">
            <v>89.628360000000001</v>
          </cell>
          <cell r="Z313">
            <v>2.8920000000000001E-2</v>
          </cell>
          <cell r="AA313">
            <v>1.0355300000000001</v>
          </cell>
          <cell r="AB313">
            <v>65.251319999999993</v>
          </cell>
          <cell r="AD313">
            <v>20.03248</v>
          </cell>
          <cell r="AE313">
            <v>0</v>
          </cell>
          <cell r="AG313">
            <v>0.29524</v>
          </cell>
          <cell r="AH313">
            <v>0</v>
          </cell>
          <cell r="AJ313">
            <v>0</v>
          </cell>
        </row>
        <row r="314">
          <cell r="A314" t="str">
            <v>SCI RUE DE BOURGOGNE STE 512339447</v>
          </cell>
          <cell r="B314" t="str">
            <v>SCI RUE DE BOURGOGNE STE 5123</v>
          </cell>
          <cell r="C314">
            <v>39447</v>
          </cell>
          <cell r="D314">
            <v>866.32246999999995</v>
          </cell>
          <cell r="E314">
            <v>2.7799999999999999E-3</v>
          </cell>
          <cell r="F314">
            <v>83.665030000000002</v>
          </cell>
          <cell r="G314">
            <v>0</v>
          </cell>
          <cell r="H314">
            <v>17.049289999999999</v>
          </cell>
          <cell r="I314">
            <v>0</v>
          </cell>
          <cell r="J314">
            <v>0</v>
          </cell>
          <cell r="K314">
            <v>0</v>
          </cell>
          <cell r="L314">
            <v>346.32680000000005</v>
          </cell>
          <cell r="M314">
            <v>2.7371799999999999</v>
          </cell>
          <cell r="N314">
            <v>15.16127</v>
          </cell>
          <cell r="O314">
            <v>84.316039999999987</v>
          </cell>
          <cell r="P314">
            <v>0</v>
          </cell>
          <cell r="Q314">
            <v>0</v>
          </cell>
          <cell r="R314">
            <v>0</v>
          </cell>
          <cell r="S314">
            <v>17.589760000000002</v>
          </cell>
          <cell r="T314">
            <v>0.32391000000000003</v>
          </cell>
          <cell r="U314">
            <v>30.722000000000001</v>
          </cell>
          <cell r="V314">
            <v>0</v>
          </cell>
          <cell r="W314">
            <v>19.539000000000001</v>
          </cell>
          <cell r="X314">
            <v>0</v>
          </cell>
          <cell r="Y314">
            <v>89.628349999999998</v>
          </cell>
          <cell r="Z314">
            <v>10</v>
          </cell>
          <cell r="AA314">
            <v>0.19052000000000002</v>
          </cell>
          <cell r="AB314">
            <v>7.9662499999999996</v>
          </cell>
          <cell r="AD314">
            <v>30.41761</v>
          </cell>
          <cell r="AE314">
            <v>0</v>
          </cell>
          <cell r="AG314">
            <v>0</v>
          </cell>
          <cell r="AH314">
            <v>0</v>
          </cell>
          <cell r="AJ314">
            <v>0</v>
          </cell>
        </row>
        <row r="315">
          <cell r="A315" t="str">
            <v>SCI RUE DE BOURGOGNE STE 5123BUDGET 2007</v>
          </cell>
          <cell r="B315" t="str">
            <v>SCI RUE DE BOURGOGNE STE 5123</v>
          </cell>
          <cell r="C315" t="str">
            <v>BUDGET 2007</v>
          </cell>
          <cell r="D315">
            <v>862</v>
          </cell>
          <cell r="E315">
            <v>0</v>
          </cell>
          <cell r="F315">
            <v>103.2</v>
          </cell>
          <cell r="G315">
            <v>12.1</v>
          </cell>
          <cell r="H315">
            <v>0</v>
          </cell>
          <cell r="I315">
            <v>0</v>
          </cell>
          <cell r="J315">
            <v>0</v>
          </cell>
          <cell r="K315">
            <v>0</v>
          </cell>
          <cell r="L315">
            <v>132.19999999999999</v>
          </cell>
          <cell r="M315">
            <v>2.8374564000000002</v>
          </cell>
          <cell r="N315">
            <v>30.475000000000001</v>
          </cell>
          <cell r="O315">
            <v>99.8</v>
          </cell>
          <cell r="P315">
            <v>0</v>
          </cell>
          <cell r="Q315">
            <v>9.5</v>
          </cell>
          <cell r="R315">
            <v>17.414000000000001</v>
          </cell>
          <cell r="S315">
            <v>5.8</v>
          </cell>
          <cell r="T315">
            <v>0</v>
          </cell>
          <cell r="U315">
            <v>19.149999999999999</v>
          </cell>
          <cell r="V315">
            <v>0</v>
          </cell>
          <cell r="W315">
            <v>32.564999999999998</v>
          </cell>
          <cell r="X315">
            <v>0</v>
          </cell>
          <cell r="Y315">
            <v>89.656999999999996</v>
          </cell>
          <cell r="Z315">
            <v>0</v>
          </cell>
          <cell r="AA315">
            <v>2.7905300000000004</v>
          </cell>
          <cell r="AB315">
            <v>224.5</v>
          </cell>
          <cell r="AD315">
            <v>16.915950000000002</v>
          </cell>
          <cell r="AE315">
            <v>0</v>
          </cell>
          <cell r="AG315">
            <v>0</v>
          </cell>
          <cell r="AH315">
            <v>0</v>
          </cell>
          <cell r="AJ315">
            <v>0</v>
          </cell>
        </row>
        <row r="316">
          <cell r="A316" t="str">
            <v>SCI RUE DE BOURGOGNE STE 5123BUDGET 2008</v>
          </cell>
          <cell r="B316" t="str">
            <v>SCI RUE DE BOURGOGNE STE 5123</v>
          </cell>
          <cell r="C316" t="str">
            <v>BUDGET 2008</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D316">
            <v>0</v>
          </cell>
          <cell r="AE316">
            <v>0</v>
          </cell>
          <cell r="AG316">
            <v>0</v>
          </cell>
          <cell r="AH316">
            <v>0</v>
          </cell>
          <cell r="AJ316">
            <v>0</v>
          </cell>
        </row>
        <row r="317">
          <cell r="A317" t="str">
            <v>SCI RUE DE BOURGOGNE STE 5123BUDGET 2009</v>
          </cell>
          <cell r="B317" t="str">
            <v>SCI RUE DE BOURGOGNE STE 5123</v>
          </cell>
          <cell r="C317" t="str">
            <v>BUDGET 2009</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D317">
            <v>0</v>
          </cell>
          <cell r="AE317">
            <v>0</v>
          </cell>
          <cell r="AG317">
            <v>0</v>
          </cell>
          <cell r="AH317">
            <v>0</v>
          </cell>
          <cell r="AJ317">
            <v>0</v>
          </cell>
        </row>
        <row r="318">
          <cell r="A318" t="str">
            <v>SCI RUE DE BOURGOGNE STE 5123BUDGET 2010</v>
          </cell>
          <cell r="B318" t="str">
            <v>SCI RUE DE BOURGOGNE STE 5123</v>
          </cell>
          <cell r="C318" t="str">
            <v>BUDGET 2010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D318">
            <v>0</v>
          </cell>
          <cell r="AE318">
            <v>0</v>
          </cell>
          <cell r="AG318">
            <v>0</v>
          </cell>
          <cell r="AH318">
            <v>0</v>
          </cell>
          <cell r="AJ318">
            <v>0</v>
          </cell>
        </row>
        <row r="319">
          <cell r="A319" t="str">
            <v>SCI RUE DE BOURGOGNE STE 5123BUDGET 2011</v>
          </cell>
          <cell r="B319" t="str">
            <v>SCI RUE DE BOURGOGNE STE 5123</v>
          </cell>
          <cell r="C319" t="str">
            <v>BUDGET 2011</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D319">
            <v>0</v>
          </cell>
          <cell r="AE319">
            <v>0</v>
          </cell>
          <cell r="AG319">
            <v>0</v>
          </cell>
          <cell r="AH319">
            <v>0</v>
          </cell>
          <cell r="AJ319">
            <v>0</v>
          </cell>
        </row>
        <row r="320">
          <cell r="A320" t="str">
            <v>SCI RUE DE BOURGOGNE STE 5123BUDGET 2012</v>
          </cell>
          <cell r="B320" t="str">
            <v>SCI RUE DE BOURGOGNE STE 5123</v>
          </cell>
          <cell r="C320" t="str">
            <v>BUDGET 2012</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D320">
            <v>0</v>
          </cell>
          <cell r="AE320">
            <v>0</v>
          </cell>
          <cell r="AG320">
            <v>0</v>
          </cell>
          <cell r="AH320">
            <v>0</v>
          </cell>
          <cell r="AJ320">
            <v>0</v>
          </cell>
        </row>
        <row r="321">
          <cell r="A321" t="str">
            <v>SCI RUE DE BOURGOGNE STE 5123BUDGET 2013</v>
          </cell>
          <cell r="B321" t="str">
            <v>SCI RUE DE BOURGOGNE STE 5123</v>
          </cell>
          <cell r="C321" t="str">
            <v>BUDGET 2013</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D321">
            <v>0</v>
          </cell>
          <cell r="AE321">
            <v>0</v>
          </cell>
          <cell r="AG321">
            <v>0</v>
          </cell>
          <cell r="AH321">
            <v>0</v>
          </cell>
          <cell r="AJ321">
            <v>0</v>
          </cell>
        </row>
        <row r="322">
          <cell r="A322" t="str">
            <v>SCI RUE DE BOURGOGNE STE 5123BUDGET 2014</v>
          </cell>
          <cell r="B322" t="str">
            <v>SCI RUE DE BOURGOGNE STE 5123</v>
          </cell>
          <cell r="C322" t="str">
            <v>BUDGET 2014</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D322">
            <v>0</v>
          </cell>
          <cell r="AE322">
            <v>0</v>
          </cell>
          <cell r="AG322">
            <v>0</v>
          </cell>
          <cell r="AH322">
            <v>0</v>
          </cell>
          <cell r="AJ322">
            <v>0</v>
          </cell>
        </row>
        <row r="323">
          <cell r="A323" t="str">
            <v>SCI RUE DE BOURGOGNE STE 5123BUDGET 2015</v>
          </cell>
          <cell r="B323" t="str">
            <v>SCI RUE DE BOURGOGNE STE 5123</v>
          </cell>
          <cell r="C323" t="str">
            <v>BUDGET 2015</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D323">
            <v>0</v>
          </cell>
          <cell r="AE323">
            <v>0</v>
          </cell>
          <cell r="AG323">
            <v>0</v>
          </cell>
          <cell r="AH323">
            <v>0</v>
          </cell>
          <cell r="AJ323">
            <v>0</v>
          </cell>
        </row>
        <row r="324">
          <cell r="A324" t="str">
            <v>SCI RUE DE BOURGOGNE STE 5123BUDGET 2016</v>
          </cell>
          <cell r="B324" t="str">
            <v>SCI RUE DE BOURGOGNE STE 5123</v>
          </cell>
          <cell r="C324" t="str">
            <v>BUDGET 2016</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D324">
            <v>0</v>
          </cell>
          <cell r="AE324">
            <v>0</v>
          </cell>
          <cell r="AG324">
            <v>0</v>
          </cell>
          <cell r="AH324">
            <v>0</v>
          </cell>
          <cell r="AJ324">
            <v>0</v>
          </cell>
        </row>
        <row r="325">
          <cell r="A325" t="str">
            <v>SCI RUE DE BOURGOGNE STE 5123BUDGET 2017</v>
          </cell>
          <cell r="B325" t="str">
            <v>SCI RUE DE BOURGOGNE STE 5123</v>
          </cell>
          <cell r="C325" t="str">
            <v>BUDGET 2017</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D325">
            <v>0</v>
          </cell>
          <cell r="AE325">
            <v>0</v>
          </cell>
          <cell r="AG325">
            <v>0</v>
          </cell>
          <cell r="AH325">
            <v>0</v>
          </cell>
          <cell r="AJ325">
            <v>0</v>
          </cell>
        </row>
        <row r="326">
          <cell r="A326" t="str">
            <v>SCI CAMPDOLENT STE 512638717</v>
          </cell>
          <cell r="B326" t="str">
            <v>SCI CAMPDOLENT STE 5126</v>
          </cell>
          <cell r="C326">
            <v>38717</v>
          </cell>
          <cell r="D326">
            <v>457.82365999999996</v>
          </cell>
          <cell r="E326">
            <v>1.83E-3</v>
          </cell>
          <cell r="F326">
            <v>104.33422999999999</v>
          </cell>
          <cell r="G326">
            <v>28.800639999999994</v>
          </cell>
          <cell r="H326">
            <v>5.8828500000000057</v>
          </cell>
          <cell r="I326">
            <v>0</v>
          </cell>
          <cell r="J326">
            <v>0.62988999999999995</v>
          </cell>
          <cell r="K326">
            <v>0</v>
          </cell>
          <cell r="L326">
            <v>108.27251999999999</v>
          </cell>
          <cell r="M326">
            <v>1.21557</v>
          </cell>
          <cell r="N326">
            <v>36.77272</v>
          </cell>
          <cell r="O326">
            <v>40.41527</v>
          </cell>
          <cell r="P326">
            <v>0</v>
          </cell>
          <cell r="Q326">
            <v>0</v>
          </cell>
          <cell r="R326">
            <v>0</v>
          </cell>
          <cell r="S326">
            <v>-0.83988000000000052</v>
          </cell>
          <cell r="T326">
            <v>0.45527999999999996</v>
          </cell>
          <cell r="U326">
            <v>45.052719999999994</v>
          </cell>
          <cell r="V326">
            <v>0</v>
          </cell>
          <cell r="W326">
            <v>0</v>
          </cell>
          <cell r="X326">
            <v>0</v>
          </cell>
          <cell r="Y326">
            <v>87.963809999999995</v>
          </cell>
          <cell r="Z326">
            <v>0</v>
          </cell>
          <cell r="AA326">
            <v>0.6315400000000001</v>
          </cell>
          <cell r="AB326">
            <v>4.1565000000000003</v>
          </cell>
          <cell r="AD326">
            <v>7.3511300000000004</v>
          </cell>
          <cell r="AE326">
            <v>87.520870000000002</v>
          </cell>
          <cell r="AG326">
            <v>3.1E-4</v>
          </cell>
          <cell r="AH326">
            <v>0</v>
          </cell>
          <cell r="AJ326">
            <v>0</v>
          </cell>
        </row>
        <row r="327">
          <cell r="A327" t="str">
            <v>SCI CAMPDOLENT STE 512639082</v>
          </cell>
          <cell r="B327" t="str">
            <v>SCI CAMPDOLENT STE 5126</v>
          </cell>
          <cell r="C327">
            <v>39082</v>
          </cell>
          <cell r="D327">
            <v>479.99584999999996</v>
          </cell>
          <cell r="E327">
            <v>6.4000000000000005E-4</v>
          </cell>
          <cell r="F327">
            <v>134.27473000000001</v>
          </cell>
          <cell r="G327">
            <v>42.799589999999995</v>
          </cell>
          <cell r="H327">
            <v>-5.1190200000000008</v>
          </cell>
          <cell r="I327">
            <v>0</v>
          </cell>
          <cell r="J327">
            <v>0</v>
          </cell>
          <cell r="K327">
            <v>0</v>
          </cell>
          <cell r="L327">
            <v>128.29049000000003</v>
          </cell>
          <cell r="M327">
            <v>1.1948099999999999</v>
          </cell>
          <cell r="N327">
            <v>38.21163</v>
          </cell>
          <cell r="O327">
            <v>42.545739999999995</v>
          </cell>
          <cell r="P327">
            <v>0</v>
          </cell>
          <cell r="Q327">
            <v>0</v>
          </cell>
          <cell r="R327">
            <v>0</v>
          </cell>
          <cell r="S327">
            <v>6.3766800000000003</v>
          </cell>
          <cell r="T327">
            <v>0.44405999999999995</v>
          </cell>
          <cell r="U327">
            <v>46.19903</v>
          </cell>
          <cell r="V327">
            <v>0</v>
          </cell>
          <cell r="W327">
            <v>0</v>
          </cell>
          <cell r="X327">
            <v>0</v>
          </cell>
          <cell r="Y327">
            <v>77.84802999999998</v>
          </cell>
          <cell r="Z327">
            <v>0</v>
          </cell>
          <cell r="AA327">
            <v>2.66E-3</v>
          </cell>
          <cell r="AB327">
            <v>1.8320999999999998</v>
          </cell>
          <cell r="AD327">
            <v>8.4177999999999997</v>
          </cell>
          <cell r="AE327">
            <v>87.23939</v>
          </cell>
          <cell r="AG327">
            <v>2.2107899999999998</v>
          </cell>
          <cell r="AH327">
            <v>0</v>
          </cell>
          <cell r="AJ327">
            <v>0</v>
          </cell>
        </row>
        <row r="328">
          <cell r="A328" t="str">
            <v>SCI CAMPDOLENT STE 512639447</v>
          </cell>
          <cell r="B328" t="str">
            <v>SCI CAMPDOLENT STE 5126</v>
          </cell>
          <cell r="C328">
            <v>39447</v>
          </cell>
          <cell r="D328">
            <v>406.69054999999997</v>
          </cell>
          <cell r="E328">
            <v>2.4300000000000003E-3</v>
          </cell>
          <cell r="F328">
            <v>86.516829999999985</v>
          </cell>
          <cell r="G328">
            <v>33.456760000000003</v>
          </cell>
          <cell r="H328">
            <v>-8.3871900000000004</v>
          </cell>
          <cell r="I328">
            <v>0</v>
          </cell>
          <cell r="J328">
            <v>0</v>
          </cell>
          <cell r="K328">
            <v>0</v>
          </cell>
          <cell r="L328">
            <v>51.647399999999998</v>
          </cell>
          <cell r="M328">
            <v>0.58953999999999995</v>
          </cell>
          <cell r="N328">
            <v>31.796590000000002</v>
          </cell>
          <cell r="O328">
            <v>44.123820000000002</v>
          </cell>
          <cell r="P328">
            <v>0</v>
          </cell>
          <cell r="Q328">
            <v>0</v>
          </cell>
          <cell r="R328">
            <v>0</v>
          </cell>
          <cell r="S328">
            <v>2.9525700000000001</v>
          </cell>
          <cell r="T328">
            <v>0.63224999999999998</v>
          </cell>
          <cell r="U328">
            <v>23.1</v>
          </cell>
          <cell r="V328">
            <v>0</v>
          </cell>
          <cell r="W328">
            <v>0</v>
          </cell>
          <cell r="X328">
            <v>0</v>
          </cell>
          <cell r="Y328">
            <v>38.473109999999998</v>
          </cell>
          <cell r="Z328">
            <v>6.55246</v>
          </cell>
          <cell r="AA328">
            <v>5.6000000000000006E-4</v>
          </cell>
          <cell r="AB328">
            <v>-2.0261300000000002</v>
          </cell>
          <cell r="AD328">
            <v>9.4815400000000007</v>
          </cell>
          <cell r="AE328">
            <v>49.160559999999997</v>
          </cell>
          <cell r="AG328">
            <v>0</v>
          </cell>
          <cell r="AH328">
            <v>0</v>
          </cell>
          <cell r="AJ328">
            <v>0</v>
          </cell>
        </row>
        <row r="329">
          <cell r="A329" t="str">
            <v>SCI CAMPDOLENT STE 5126BUDGET 2007</v>
          </cell>
          <cell r="B329" t="str">
            <v>SCI CAMPDOLENT STE 5126</v>
          </cell>
          <cell r="C329" t="str">
            <v>BUDGET 2007</v>
          </cell>
          <cell r="D329">
            <v>533.55723999999998</v>
          </cell>
          <cell r="E329">
            <v>0</v>
          </cell>
          <cell r="F329">
            <v>97.205149999999989</v>
          </cell>
          <cell r="G329">
            <v>47.6</v>
          </cell>
          <cell r="H329">
            <v>0</v>
          </cell>
          <cell r="I329">
            <v>0</v>
          </cell>
          <cell r="J329">
            <v>0</v>
          </cell>
          <cell r="K329">
            <v>0</v>
          </cell>
          <cell r="L329">
            <v>102.44199999999999</v>
          </cell>
          <cell r="M329">
            <v>0.6341</v>
          </cell>
          <cell r="N329">
            <v>41.678899999999999</v>
          </cell>
          <cell r="O329">
            <v>33.874503400000002</v>
          </cell>
          <cell r="P329">
            <v>0</v>
          </cell>
          <cell r="Q329">
            <v>0</v>
          </cell>
          <cell r="R329">
            <v>0</v>
          </cell>
          <cell r="S329">
            <v>0</v>
          </cell>
          <cell r="T329">
            <v>16.766020000000001</v>
          </cell>
          <cell r="U329">
            <v>47.6</v>
          </cell>
          <cell r="V329">
            <v>0</v>
          </cell>
          <cell r="W329">
            <v>0</v>
          </cell>
          <cell r="X329">
            <v>1.0853798240000001</v>
          </cell>
          <cell r="Y329">
            <v>77.227170000000001</v>
          </cell>
          <cell r="Z329">
            <v>0</v>
          </cell>
          <cell r="AA329">
            <v>0</v>
          </cell>
          <cell r="AB329">
            <v>0</v>
          </cell>
          <cell r="AD329">
            <v>0</v>
          </cell>
          <cell r="AE329">
            <v>99.163591838595437</v>
          </cell>
          <cell r="AG329">
            <v>0</v>
          </cell>
          <cell r="AH329">
            <v>0</v>
          </cell>
          <cell r="AJ329">
            <v>0</v>
          </cell>
        </row>
        <row r="330">
          <cell r="A330" t="str">
            <v>SCI CAMPDOLENT STE 5126BUDGET 2008</v>
          </cell>
          <cell r="B330" t="str">
            <v>SCI CAMPDOLENT STE 5126</v>
          </cell>
          <cell r="C330" t="str">
            <v>BUDGET 2008</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D330">
            <v>0</v>
          </cell>
          <cell r="AE330">
            <v>0</v>
          </cell>
          <cell r="AG330">
            <v>0</v>
          </cell>
          <cell r="AH330">
            <v>0</v>
          </cell>
          <cell r="AJ330">
            <v>0</v>
          </cell>
        </row>
        <row r="331">
          <cell r="A331" t="str">
            <v>SCI CAMPDOLENT STE 5126BUDGET 2009</v>
          </cell>
          <cell r="B331" t="str">
            <v>SCI CAMPDOLENT STE 5126</v>
          </cell>
          <cell r="C331" t="str">
            <v>BUDGET 2009</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D331">
            <v>0</v>
          </cell>
          <cell r="AE331">
            <v>0</v>
          </cell>
          <cell r="AG331">
            <v>0</v>
          </cell>
          <cell r="AH331">
            <v>0</v>
          </cell>
          <cell r="AJ331">
            <v>0</v>
          </cell>
        </row>
        <row r="332">
          <cell r="A332" t="str">
            <v>SCI CAMPDOLENT STE 5126BUDGET 2010</v>
          </cell>
          <cell r="B332" t="str">
            <v>SCI CAMPDOLENT STE 5126</v>
          </cell>
          <cell r="C332" t="str">
            <v>BUDGET 2010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D332">
            <v>0</v>
          </cell>
          <cell r="AE332">
            <v>0</v>
          </cell>
          <cell r="AG332">
            <v>0</v>
          </cell>
          <cell r="AH332">
            <v>0</v>
          </cell>
          <cell r="AJ332">
            <v>0</v>
          </cell>
        </row>
        <row r="333">
          <cell r="A333" t="str">
            <v>SCI CAMPDOLENT STE 5126BUDGET 2011</v>
          </cell>
          <cell r="B333" t="str">
            <v>SCI CAMPDOLENT STE 5126</v>
          </cell>
          <cell r="C333" t="str">
            <v>BUDGET 2011</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D333">
            <v>0</v>
          </cell>
          <cell r="AE333">
            <v>0</v>
          </cell>
          <cell r="AG333">
            <v>0</v>
          </cell>
          <cell r="AH333">
            <v>0</v>
          </cell>
          <cell r="AJ333">
            <v>0</v>
          </cell>
        </row>
        <row r="334">
          <cell r="A334" t="str">
            <v>SCI CAMPDOLENT STE 5126BUDGET 2012</v>
          </cell>
          <cell r="B334" t="str">
            <v>SCI CAMPDOLENT STE 5126</v>
          </cell>
          <cell r="C334" t="str">
            <v>BUDGET 2012</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D334">
            <v>0</v>
          </cell>
          <cell r="AE334">
            <v>0</v>
          </cell>
          <cell r="AG334">
            <v>0</v>
          </cell>
          <cell r="AH334">
            <v>0</v>
          </cell>
          <cell r="AJ334">
            <v>0</v>
          </cell>
        </row>
        <row r="335">
          <cell r="A335" t="str">
            <v>SCI CAMPDOLENT STE 5126BUDGET 2013</v>
          </cell>
          <cell r="B335" t="str">
            <v>SCI CAMPDOLENT STE 5126</v>
          </cell>
          <cell r="C335" t="str">
            <v>BUDGET 2013</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D335">
            <v>0</v>
          </cell>
          <cell r="AE335">
            <v>0</v>
          </cell>
          <cell r="AG335">
            <v>0</v>
          </cell>
          <cell r="AH335">
            <v>0</v>
          </cell>
          <cell r="AJ335">
            <v>0</v>
          </cell>
        </row>
        <row r="336">
          <cell r="A336" t="str">
            <v>SCI CAMPDOLENT STE 5126BUDGET 2014</v>
          </cell>
          <cell r="B336" t="str">
            <v>SCI CAMPDOLENT STE 5126</v>
          </cell>
          <cell r="C336" t="str">
            <v>BUDGET 2014</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D336">
            <v>0</v>
          </cell>
          <cell r="AE336">
            <v>0</v>
          </cell>
          <cell r="AG336">
            <v>0</v>
          </cell>
          <cell r="AH336">
            <v>0</v>
          </cell>
          <cell r="AJ336">
            <v>0</v>
          </cell>
        </row>
        <row r="337">
          <cell r="A337" t="str">
            <v>SCI CAMPDOLENT STE 5126BUDGET 2015</v>
          </cell>
          <cell r="B337" t="str">
            <v>SCI CAMPDOLENT STE 5126</v>
          </cell>
          <cell r="C337" t="str">
            <v>BUDGET 2015</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G337">
            <v>0</v>
          </cell>
          <cell r="AH337">
            <v>0</v>
          </cell>
          <cell r="AJ337">
            <v>0</v>
          </cell>
        </row>
        <row r="338">
          <cell r="A338" t="str">
            <v>SCI CAMPDOLENT STE 5126BUDGET 2016</v>
          </cell>
          <cell r="B338" t="str">
            <v>SCI CAMPDOLENT STE 5126</v>
          </cell>
          <cell r="C338" t="str">
            <v>BUDGET 2016</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D338">
            <v>0</v>
          </cell>
          <cell r="AE338">
            <v>0</v>
          </cell>
          <cell r="AG338">
            <v>0</v>
          </cell>
          <cell r="AH338">
            <v>0</v>
          </cell>
          <cell r="AJ338">
            <v>0</v>
          </cell>
        </row>
        <row r="339">
          <cell r="A339" t="str">
            <v>SCI CAMPDOLENT STE 5126BUDGET 2017</v>
          </cell>
          <cell r="B339" t="str">
            <v>SCI CAMPDOLENT STE 5126</v>
          </cell>
          <cell r="C339" t="str">
            <v>BUDGET 2017</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D339">
            <v>0</v>
          </cell>
          <cell r="AE339">
            <v>0</v>
          </cell>
          <cell r="AG339">
            <v>0</v>
          </cell>
          <cell r="AH339">
            <v>0</v>
          </cell>
          <cell r="AJ339">
            <v>0</v>
          </cell>
        </row>
        <row r="340">
          <cell r="A340" t="str">
            <v>SAS CENTER VILLEPINTE STE 541438717</v>
          </cell>
          <cell r="B340" t="str">
            <v>SAS CENTER VILLEPINTE STE 5414</v>
          </cell>
          <cell r="C340">
            <v>38717</v>
          </cell>
          <cell r="D340">
            <v>5455.2229800000005</v>
          </cell>
          <cell r="E340">
            <v>1.31016</v>
          </cell>
          <cell r="F340">
            <v>1595.7531399999998</v>
          </cell>
          <cell r="G340">
            <v>240.53577999999999</v>
          </cell>
          <cell r="H340">
            <v>-179.9777</v>
          </cell>
          <cell r="I340">
            <v>0</v>
          </cell>
          <cell r="J340">
            <v>114.58247</v>
          </cell>
          <cell r="K340">
            <v>0</v>
          </cell>
          <cell r="L340">
            <v>1324.4770499999997</v>
          </cell>
          <cell r="M340">
            <v>13.14086</v>
          </cell>
          <cell r="N340">
            <v>450.52962000000002</v>
          </cell>
          <cell r="O340">
            <v>134.53563</v>
          </cell>
          <cell r="P340">
            <v>0</v>
          </cell>
          <cell r="Q340">
            <v>0</v>
          </cell>
          <cell r="R340">
            <v>0</v>
          </cell>
          <cell r="S340">
            <v>34.062870000000004</v>
          </cell>
          <cell r="T340">
            <v>108.61252</v>
          </cell>
          <cell r="U340">
            <v>204.874</v>
          </cell>
          <cell r="V340">
            <v>30.405999999999999</v>
          </cell>
          <cell r="W340">
            <v>0</v>
          </cell>
          <cell r="X340">
            <v>11.009180000000001</v>
          </cell>
          <cell r="Y340">
            <v>1196.3138000000001</v>
          </cell>
          <cell r="Z340">
            <v>15.08948</v>
          </cell>
          <cell r="AA340">
            <v>6.28E-3</v>
          </cell>
          <cell r="AB340">
            <v>-12</v>
          </cell>
          <cell r="AD340">
            <v>84.264009999999999</v>
          </cell>
          <cell r="AE340">
            <v>1270.69901</v>
          </cell>
          <cell r="AG340">
            <v>0.79913000000000001</v>
          </cell>
          <cell r="AH340">
            <v>3.0000000000000001E-3</v>
          </cell>
          <cell r="AJ340">
            <v>0</v>
          </cell>
        </row>
        <row r="341">
          <cell r="A341" t="str">
            <v>SAS CENTER VILLEPINTE STE 541439082</v>
          </cell>
          <cell r="B341" t="str">
            <v>SAS CENTER VILLEPINTE STE 5414</v>
          </cell>
          <cell r="C341">
            <v>39082</v>
          </cell>
          <cell r="D341">
            <v>5621.1694100000004</v>
          </cell>
          <cell r="E341">
            <v>0.66682000000000008</v>
          </cell>
          <cell r="F341">
            <v>1413.2786999999998</v>
          </cell>
          <cell r="G341">
            <v>267.03101999999996</v>
          </cell>
          <cell r="H341">
            <v>-264.14182</v>
          </cell>
          <cell r="I341">
            <v>0</v>
          </cell>
          <cell r="J341">
            <v>32.741439999999997</v>
          </cell>
          <cell r="K341">
            <v>0</v>
          </cell>
          <cell r="L341">
            <v>1131.7777000000001</v>
          </cell>
          <cell r="M341">
            <v>14.67787</v>
          </cell>
          <cell r="N341">
            <v>429.70438999999999</v>
          </cell>
          <cell r="O341">
            <v>133.7029</v>
          </cell>
          <cell r="P341">
            <v>0</v>
          </cell>
          <cell r="Q341">
            <v>0</v>
          </cell>
          <cell r="R341">
            <v>0</v>
          </cell>
          <cell r="S341">
            <v>180.90510999999998</v>
          </cell>
          <cell r="T341">
            <v>109.23062000000002</v>
          </cell>
          <cell r="U341">
            <v>212.87100000000001</v>
          </cell>
          <cell r="V341">
            <v>30.405999999999999</v>
          </cell>
          <cell r="W341">
            <v>0</v>
          </cell>
          <cell r="X341">
            <v>11.20543</v>
          </cell>
          <cell r="Y341">
            <v>1139.85122</v>
          </cell>
          <cell r="Z341">
            <v>133.24591000000001</v>
          </cell>
          <cell r="AA341">
            <v>2.9199999999999999E-3</v>
          </cell>
          <cell r="AB341">
            <v>0</v>
          </cell>
          <cell r="AD341">
            <v>103.74516</v>
          </cell>
          <cell r="AE341">
            <v>1239.39002</v>
          </cell>
          <cell r="AG341">
            <v>0</v>
          </cell>
          <cell r="AH341">
            <v>0</v>
          </cell>
          <cell r="AJ341">
            <v>0</v>
          </cell>
        </row>
        <row r="342">
          <cell r="A342" t="str">
            <v>SAS CENTER VILLEPINTE STE 541439447</v>
          </cell>
          <cell r="B342" t="str">
            <v>SAS CENTER VILLEPINTE STE 5414</v>
          </cell>
          <cell r="C342">
            <v>39447</v>
          </cell>
          <cell r="D342">
            <v>5937.9543899999999</v>
          </cell>
          <cell r="E342">
            <v>9.75E-3</v>
          </cell>
          <cell r="F342">
            <v>1433.99631</v>
          </cell>
          <cell r="G342">
            <v>258.72933</v>
          </cell>
          <cell r="H342">
            <v>-27.138150000000138</v>
          </cell>
          <cell r="I342">
            <v>0</v>
          </cell>
          <cell r="J342">
            <v>137.24825000000001</v>
          </cell>
          <cell r="K342">
            <v>0</v>
          </cell>
          <cell r="L342">
            <v>1386.0876799999999</v>
          </cell>
          <cell r="M342">
            <v>13.83432</v>
          </cell>
          <cell r="N342">
            <v>571.69024999999999</v>
          </cell>
          <cell r="O342">
            <v>148.06254000000001</v>
          </cell>
          <cell r="P342">
            <v>0</v>
          </cell>
          <cell r="Q342">
            <v>0</v>
          </cell>
          <cell r="R342">
            <v>0</v>
          </cell>
          <cell r="S342">
            <v>56.827469999999998</v>
          </cell>
          <cell r="T342">
            <v>117.12294</v>
          </cell>
          <cell r="U342">
            <v>219.583</v>
          </cell>
          <cell r="V342">
            <v>30.61619</v>
          </cell>
          <cell r="W342">
            <v>0</v>
          </cell>
          <cell r="X342">
            <v>11.796700000000001</v>
          </cell>
          <cell r="Y342">
            <v>1139.7676099999999</v>
          </cell>
          <cell r="Z342">
            <v>80.007840000000002</v>
          </cell>
          <cell r="AA342">
            <v>4.4039999999999996E-2</v>
          </cell>
          <cell r="AB342">
            <v>0</v>
          </cell>
          <cell r="AD342">
            <v>107.12113000000001</v>
          </cell>
          <cell r="AE342">
            <v>1469.7882</v>
          </cell>
          <cell r="AG342">
            <v>0</v>
          </cell>
          <cell r="AH342">
            <v>55.770220000000002</v>
          </cell>
          <cell r="AJ342">
            <v>0</v>
          </cell>
        </row>
        <row r="343">
          <cell r="A343" t="str">
            <v>SAS CENTER VILLEPINTE STE 5414BUDGET 2007</v>
          </cell>
          <cell r="B343" t="str">
            <v>SAS CENTER VILLEPINTE STE 5414</v>
          </cell>
          <cell r="C343" t="str">
            <v>BUDGET 2007</v>
          </cell>
          <cell r="D343">
            <v>5981.1509999999998</v>
          </cell>
          <cell r="E343">
            <v>0</v>
          </cell>
          <cell r="F343">
            <v>1420.975101</v>
          </cell>
          <cell r="G343">
            <v>275.03401960000002</v>
          </cell>
          <cell r="H343">
            <v>0</v>
          </cell>
          <cell r="I343">
            <v>0</v>
          </cell>
          <cell r="J343">
            <v>0</v>
          </cell>
          <cell r="K343">
            <v>0.68015639999999999</v>
          </cell>
          <cell r="L343">
            <v>1439.7136731000001</v>
          </cell>
          <cell r="M343">
            <v>15.1182061</v>
          </cell>
          <cell r="N343">
            <v>460</v>
          </cell>
          <cell r="O343">
            <v>137.713987</v>
          </cell>
          <cell r="P343">
            <v>0</v>
          </cell>
          <cell r="Q343">
            <v>0</v>
          </cell>
          <cell r="R343">
            <v>0</v>
          </cell>
          <cell r="S343">
            <v>18.952000000000002</v>
          </cell>
          <cell r="T343">
            <v>111.99420720000001</v>
          </cell>
          <cell r="U343">
            <v>244.62801959999999</v>
          </cell>
          <cell r="V343">
            <v>30.405999999999999</v>
          </cell>
          <cell r="W343">
            <v>0</v>
          </cell>
          <cell r="X343">
            <v>11.3174843</v>
          </cell>
          <cell r="Y343">
            <v>1196.3138000000001</v>
          </cell>
          <cell r="Z343">
            <v>0</v>
          </cell>
          <cell r="AA343">
            <v>0</v>
          </cell>
          <cell r="AB343">
            <v>319.98290000000003</v>
          </cell>
          <cell r="AD343">
            <v>45.257885499999993</v>
          </cell>
          <cell r="AE343">
            <v>1357.3876029999999</v>
          </cell>
          <cell r="AG343">
            <v>0</v>
          </cell>
          <cell r="AH343">
            <v>0</v>
          </cell>
          <cell r="AJ343">
            <v>0</v>
          </cell>
        </row>
        <row r="344">
          <cell r="A344" t="str">
            <v>SAS CENTER VILLEPINTE STE 5414BUDGET 2008</v>
          </cell>
          <cell r="B344" t="str">
            <v>SAS CENTER VILLEPINTE STE 5414</v>
          </cell>
          <cell r="C344" t="str">
            <v>BUDGET 2008</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D344">
            <v>0</v>
          </cell>
          <cell r="AE344">
            <v>0</v>
          </cell>
          <cell r="AG344">
            <v>0</v>
          </cell>
          <cell r="AH344">
            <v>0</v>
          </cell>
          <cell r="AJ344">
            <v>0</v>
          </cell>
        </row>
        <row r="345">
          <cell r="A345" t="str">
            <v>SAS CENTER VILLEPINTE STE 5414BUDGET 2009</v>
          </cell>
          <cell r="B345" t="str">
            <v>SAS CENTER VILLEPINTE STE 5414</v>
          </cell>
          <cell r="C345" t="str">
            <v>BUDGET 2009</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G345">
            <v>0</v>
          </cell>
          <cell r="AH345">
            <v>0</v>
          </cell>
          <cell r="AJ345">
            <v>0</v>
          </cell>
        </row>
        <row r="346">
          <cell r="A346" t="str">
            <v>SAS CENTER VILLEPINTE STE 5414BUDGET 2010</v>
          </cell>
          <cell r="B346" t="str">
            <v>SAS CENTER VILLEPINTE STE 5414</v>
          </cell>
          <cell r="C346" t="str">
            <v>BUDGET 2010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G346">
            <v>0</v>
          </cell>
          <cell r="AH346">
            <v>0</v>
          </cell>
          <cell r="AJ346">
            <v>0</v>
          </cell>
        </row>
        <row r="347">
          <cell r="A347" t="str">
            <v>SAS CENTER VILLEPINTE STE 5414BUDGET 2011</v>
          </cell>
          <cell r="B347" t="str">
            <v>SAS CENTER VILLEPINTE STE 5414</v>
          </cell>
          <cell r="C347" t="str">
            <v>BUDGET 2011</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G347">
            <v>0</v>
          </cell>
          <cell r="AH347">
            <v>0</v>
          </cell>
          <cell r="AJ347">
            <v>0</v>
          </cell>
        </row>
        <row r="348">
          <cell r="A348" t="str">
            <v>SAS CENTER VILLEPINTE STE 5414BUDGET 2012</v>
          </cell>
          <cell r="B348" t="str">
            <v>SAS CENTER VILLEPINTE STE 5414</v>
          </cell>
          <cell r="C348" t="str">
            <v>BUDGET 2012</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G348">
            <v>0</v>
          </cell>
          <cell r="AH348">
            <v>0</v>
          </cell>
          <cell r="AJ348">
            <v>0</v>
          </cell>
        </row>
        <row r="349">
          <cell r="A349" t="str">
            <v>SAS CENTER VILLEPINTE STE 5414BUDGET 2013</v>
          </cell>
          <cell r="B349" t="str">
            <v>SAS CENTER VILLEPINTE STE 5414</v>
          </cell>
          <cell r="C349" t="str">
            <v>BUDGET 2013</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G349">
            <v>0</v>
          </cell>
          <cell r="AH349">
            <v>0</v>
          </cell>
          <cell r="AJ349">
            <v>0</v>
          </cell>
        </row>
        <row r="350">
          <cell r="A350" t="str">
            <v>SAS CENTER VILLEPINTE STE 5414BUDGET 2014</v>
          </cell>
          <cell r="B350" t="str">
            <v>SAS CENTER VILLEPINTE STE 5414</v>
          </cell>
          <cell r="C350" t="str">
            <v>BUDGET 2014</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G350">
            <v>0</v>
          </cell>
          <cell r="AH350">
            <v>0</v>
          </cell>
          <cell r="AJ350">
            <v>0</v>
          </cell>
        </row>
        <row r="351">
          <cell r="A351" t="str">
            <v>SAS CENTER VILLEPINTE STE 5414BUDGET 2015</v>
          </cell>
          <cell r="B351" t="str">
            <v>SAS CENTER VILLEPINTE STE 5414</v>
          </cell>
          <cell r="C351" t="str">
            <v>BUDGET 2015</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G351">
            <v>0</v>
          </cell>
          <cell r="AH351">
            <v>0</v>
          </cell>
          <cell r="AJ351">
            <v>0</v>
          </cell>
        </row>
        <row r="352">
          <cell r="A352" t="str">
            <v>SAS CENTER VILLEPINTE STE 5414BUDGET 2016</v>
          </cell>
          <cell r="B352" t="str">
            <v>SAS CENTER VILLEPINTE STE 5414</v>
          </cell>
          <cell r="C352" t="str">
            <v>BUDGET 2016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G352">
            <v>0</v>
          </cell>
          <cell r="AH352">
            <v>0</v>
          </cell>
          <cell r="AJ352">
            <v>0</v>
          </cell>
        </row>
        <row r="353">
          <cell r="A353" t="str">
            <v>SAS CENTER VILLEPINTE STE 5414BUDGET 2017</v>
          </cell>
          <cell r="B353" t="str">
            <v>SAS CENTER VILLEPINTE STE 5414</v>
          </cell>
          <cell r="C353" t="str">
            <v>BUDGET 2017</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G353">
            <v>0</v>
          </cell>
          <cell r="AH353">
            <v>0</v>
          </cell>
          <cell r="AJ353">
            <v>0</v>
          </cell>
        </row>
        <row r="354">
          <cell r="A354" t="str">
            <v>SAS COLVEL STE 546038717</v>
          </cell>
          <cell r="B354" t="str">
            <v>SAS COLVEL STE 5460</v>
          </cell>
          <cell r="C354">
            <v>38717</v>
          </cell>
          <cell r="D354">
            <v>12647.36781</v>
          </cell>
          <cell r="E354">
            <v>2.4100000000000002E-3</v>
          </cell>
          <cell r="F354">
            <v>202.54480999999998</v>
          </cell>
          <cell r="G354">
            <v>423.16980000000001</v>
          </cell>
          <cell r="H354">
            <v>0</v>
          </cell>
          <cell r="I354">
            <v>0</v>
          </cell>
          <cell r="J354">
            <v>0</v>
          </cell>
          <cell r="K354">
            <v>0</v>
          </cell>
          <cell r="L354">
            <v>0</v>
          </cell>
          <cell r="M354">
            <v>202.54480999999998</v>
          </cell>
          <cell r="N354">
            <v>0</v>
          </cell>
          <cell r="O354">
            <v>238.47543999999999</v>
          </cell>
          <cell r="P354">
            <v>0</v>
          </cell>
          <cell r="Q354">
            <v>0</v>
          </cell>
          <cell r="R354">
            <v>0</v>
          </cell>
          <cell r="S354">
            <v>190.86157</v>
          </cell>
          <cell r="T354">
            <v>209.67560999999998</v>
          </cell>
          <cell r="U354">
            <v>283.20499999999998</v>
          </cell>
          <cell r="V354">
            <v>139.9648</v>
          </cell>
          <cell r="W354">
            <v>0</v>
          </cell>
          <cell r="X354">
            <v>23.312000000000001</v>
          </cell>
          <cell r="Y354">
            <v>3712.3940699999998</v>
          </cell>
          <cell r="Z354">
            <v>0</v>
          </cell>
          <cell r="AA354">
            <v>5.9999999999999995E-4</v>
          </cell>
          <cell r="AB354">
            <v>0</v>
          </cell>
          <cell r="AD354">
            <v>34.089750000000002</v>
          </cell>
          <cell r="AE354">
            <v>6691.6984299999995</v>
          </cell>
          <cell r="AG354">
            <v>81.08</v>
          </cell>
          <cell r="AH354">
            <v>0</v>
          </cell>
          <cell r="AJ354">
            <v>3.75</v>
          </cell>
        </row>
        <row r="355">
          <cell r="A355" t="str">
            <v>SAS COLVEL STE 546039082</v>
          </cell>
          <cell r="B355" t="str">
            <v>SAS COLVEL STE 5460</v>
          </cell>
          <cell r="C355">
            <v>39082</v>
          </cell>
          <cell r="D355">
            <v>13250.81763</v>
          </cell>
          <cell r="E355">
            <v>2.82E-3</v>
          </cell>
          <cell r="F355">
            <v>66.390720000000002</v>
          </cell>
          <cell r="G355">
            <v>426.49200000000002</v>
          </cell>
          <cell r="H355">
            <v>-20.2531</v>
          </cell>
          <cell r="I355">
            <v>0</v>
          </cell>
          <cell r="J355">
            <v>0</v>
          </cell>
          <cell r="K355">
            <v>0</v>
          </cell>
          <cell r="L355">
            <v>50.291640000000001</v>
          </cell>
          <cell r="M355">
            <v>62.479519999999994</v>
          </cell>
          <cell r="N355">
            <v>0</v>
          </cell>
          <cell r="O355">
            <v>480.8</v>
          </cell>
          <cell r="P355">
            <v>0</v>
          </cell>
          <cell r="Q355">
            <v>0</v>
          </cell>
          <cell r="R355">
            <v>0</v>
          </cell>
          <cell r="S355">
            <v>50.505549999999999</v>
          </cell>
          <cell r="T355">
            <v>1.5733599999999999</v>
          </cell>
          <cell r="U355">
            <v>294.82799999999997</v>
          </cell>
          <cell r="V355">
            <v>131.66399999999999</v>
          </cell>
          <cell r="W355">
            <v>0</v>
          </cell>
          <cell r="X355">
            <v>38.338999999999999</v>
          </cell>
          <cell r="Y355">
            <v>3712.3940699999998</v>
          </cell>
          <cell r="Z355">
            <v>0</v>
          </cell>
          <cell r="AA355">
            <v>6.6E-4</v>
          </cell>
          <cell r="AB355">
            <v>7.6289999999999996</v>
          </cell>
          <cell r="AD355">
            <v>145.75623999999999</v>
          </cell>
          <cell r="AE355">
            <v>5513.3543899999995</v>
          </cell>
          <cell r="AG355">
            <v>0</v>
          </cell>
          <cell r="AH355">
            <v>0</v>
          </cell>
          <cell r="AJ355">
            <v>0</v>
          </cell>
        </row>
        <row r="356">
          <cell r="A356" t="str">
            <v>SAS COLVEL STE 546039447</v>
          </cell>
          <cell r="B356" t="str">
            <v>SAS COLVEL STE 5460</v>
          </cell>
          <cell r="C356">
            <v>39447</v>
          </cell>
          <cell r="D356">
            <v>13952.198410000001</v>
          </cell>
          <cell r="E356">
            <v>1.8700000000000001E-3</v>
          </cell>
          <cell r="F356">
            <v>63.372959999999999</v>
          </cell>
          <cell r="G356">
            <v>551.59100000000001</v>
          </cell>
          <cell r="H356">
            <v>7.5285299999999999</v>
          </cell>
          <cell r="I356">
            <v>0</v>
          </cell>
          <cell r="J356">
            <v>0</v>
          </cell>
          <cell r="K356">
            <v>0</v>
          </cell>
          <cell r="L356">
            <v>0</v>
          </cell>
          <cell r="M356">
            <v>82.038229999999999</v>
          </cell>
          <cell r="N356">
            <v>31.0105</v>
          </cell>
          <cell r="O356">
            <v>499.8</v>
          </cell>
          <cell r="P356">
            <v>0</v>
          </cell>
          <cell r="Q356">
            <v>0</v>
          </cell>
          <cell r="R356">
            <v>0</v>
          </cell>
          <cell r="S356">
            <v>73.509330000000006</v>
          </cell>
          <cell r="T356">
            <v>1.5850199999999999</v>
          </cell>
          <cell r="U356">
            <v>419.92700000000002</v>
          </cell>
          <cell r="V356">
            <v>131.66399999999999</v>
          </cell>
          <cell r="W356">
            <v>0</v>
          </cell>
          <cell r="X356">
            <v>39.722999999999999</v>
          </cell>
          <cell r="Y356">
            <v>3712.3940699999998</v>
          </cell>
          <cell r="Z356">
            <v>0</v>
          </cell>
          <cell r="AA356">
            <v>2.32E-3</v>
          </cell>
          <cell r="AB356">
            <v>0.23</v>
          </cell>
          <cell r="AD356">
            <v>772.48104000000001</v>
          </cell>
          <cell r="AE356">
            <v>6491.08079</v>
          </cell>
          <cell r="AG356">
            <v>0</v>
          </cell>
          <cell r="AH356">
            <v>0</v>
          </cell>
          <cell r="AJ356">
            <v>0</v>
          </cell>
        </row>
        <row r="357">
          <cell r="A357" t="str">
            <v>SAS COLVEL STE 5460BUDGET 2007 V0</v>
          </cell>
          <cell r="B357" t="str">
            <v>SAS COLVEL STE 5460</v>
          </cell>
          <cell r="C357" t="str">
            <v>BUDGET 2007 V0</v>
          </cell>
          <cell r="D357">
            <v>13690.269</v>
          </cell>
          <cell r="E357">
            <v>0</v>
          </cell>
          <cell r="F357">
            <v>63.374000000000002</v>
          </cell>
          <cell r="G357">
            <v>432.38900000000001</v>
          </cell>
          <cell r="H357">
            <v>0</v>
          </cell>
          <cell r="I357">
            <v>0</v>
          </cell>
          <cell r="J357">
            <v>0</v>
          </cell>
          <cell r="K357">
            <v>0</v>
          </cell>
          <cell r="L357">
            <v>0</v>
          </cell>
          <cell r="M357">
            <v>63.374000000000002</v>
          </cell>
          <cell r="N357">
            <v>51.936</v>
          </cell>
          <cell r="O357">
            <v>480.8</v>
          </cell>
          <cell r="P357">
            <v>0</v>
          </cell>
          <cell r="Q357">
            <v>0</v>
          </cell>
          <cell r="R357">
            <v>0</v>
          </cell>
          <cell r="S357">
            <v>28</v>
          </cell>
          <cell r="T357">
            <v>18.271260000000002</v>
          </cell>
          <cell r="U357">
            <v>300.72500000000002</v>
          </cell>
          <cell r="V357">
            <v>131.66399999999999</v>
          </cell>
          <cell r="W357">
            <v>22.53078</v>
          </cell>
          <cell r="X357">
            <v>16.25</v>
          </cell>
          <cell r="Y357">
            <v>3715.7877048671198</v>
          </cell>
          <cell r="Z357">
            <v>0</v>
          </cell>
          <cell r="AA357">
            <v>0</v>
          </cell>
          <cell r="AB357">
            <v>0</v>
          </cell>
          <cell r="AD357">
            <v>36.334702450256003</v>
          </cell>
          <cell r="AE357">
            <v>5607.4304189999993</v>
          </cell>
          <cell r="AG357">
            <v>0</v>
          </cell>
          <cell r="AH357">
            <v>0</v>
          </cell>
          <cell r="AJ357">
            <v>0</v>
          </cell>
        </row>
        <row r="358">
          <cell r="A358" t="str">
            <v>SAS COLVEL STE 5460BUDGET 2007</v>
          </cell>
          <cell r="B358" t="str">
            <v>SAS COLVEL STE 5460</v>
          </cell>
          <cell r="C358" t="str">
            <v>BUDGET 2007</v>
          </cell>
          <cell r="D358">
            <v>13690.269</v>
          </cell>
          <cell r="E358">
            <v>0</v>
          </cell>
          <cell r="F358">
            <v>65.463999999999999</v>
          </cell>
          <cell r="G358">
            <v>435.33699999999999</v>
          </cell>
          <cell r="H358">
            <v>0</v>
          </cell>
          <cell r="I358">
            <v>0</v>
          </cell>
          <cell r="J358">
            <v>0</v>
          </cell>
          <cell r="K358">
            <v>0</v>
          </cell>
          <cell r="L358">
            <v>0</v>
          </cell>
          <cell r="M358">
            <v>80.042839999999998</v>
          </cell>
          <cell r="N358">
            <v>51.936</v>
          </cell>
          <cell r="O358">
            <v>480.8</v>
          </cell>
          <cell r="P358">
            <v>0</v>
          </cell>
          <cell r="Q358">
            <v>0</v>
          </cell>
          <cell r="R358">
            <v>0</v>
          </cell>
          <cell r="S358">
            <v>25.5</v>
          </cell>
          <cell r="T358">
            <v>5.0879599999999998</v>
          </cell>
          <cell r="U358">
            <v>303.673</v>
          </cell>
          <cell r="V358">
            <v>131.66399999999999</v>
          </cell>
          <cell r="W358">
            <v>0</v>
          </cell>
          <cell r="X358">
            <v>38.29</v>
          </cell>
          <cell r="Y358">
            <v>3715.7877048671198</v>
          </cell>
          <cell r="Z358">
            <v>0</v>
          </cell>
          <cell r="AA358">
            <v>0</v>
          </cell>
          <cell r="AB358">
            <v>0</v>
          </cell>
          <cell r="AD358">
            <v>62</v>
          </cell>
          <cell r="AE358">
            <v>5714.9963549969998</v>
          </cell>
          <cell r="AG358">
            <v>0</v>
          </cell>
          <cell r="AH358">
            <v>0</v>
          </cell>
          <cell r="AJ358">
            <v>0</v>
          </cell>
        </row>
        <row r="359">
          <cell r="A359" t="str">
            <v>SAS COLVEL STE 5460BUDGET 2008</v>
          </cell>
          <cell r="B359" t="str">
            <v>SAS COLVEL STE 5460</v>
          </cell>
          <cell r="C359" t="str">
            <v>BUDGET 2008</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D359">
            <v>0</v>
          </cell>
          <cell r="AE359">
            <v>0</v>
          </cell>
          <cell r="AG359">
            <v>0</v>
          </cell>
          <cell r="AH359">
            <v>0</v>
          </cell>
          <cell r="AJ359">
            <v>0</v>
          </cell>
        </row>
        <row r="360">
          <cell r="A360" t="str">
            <v>SAS COLVEL STE 5460BUDGET 2009</v>
          </cell>
          <cell r="B360" t="str">
            <v>SAS COLVEL STE 5460</v>
          </cell>
          <cell r="C360" t="str">
            <v>BUDGET 2009</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D360">
            <v>0</v>
          </cell>
          <cell r="AE360">
            <v>0</v>
          </cell>
          <cell r="AG360">
            <v>0</v>
          </cell>
          <cell r="AH360">
            <v>0</v>
          </cell>
          <cell r="AJ360">
            <v>0</v>
          </cell>
        </row>
        <row r="361">
          <cell r="A361" t="str">
            <v>SAS COLVEL STE 5460BUDGET 2010</v>
          </cell>
          <cell r="B361" t="str">
            <v>SAS COLVEL STE 5460</v>
          </cell>
          <cell r="C361" t="str">
            <v>BUDGET 2010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D361">
            <v>0</v>
          </cell>
          <cell r="AE361">
            <v>0</v>
          </cell>
          <cell r="AG361">
            <v>0</v>
          </cell>
          <cell r="AH361">
            <v>0</v>
          </cell>
          <cell r="AJ361">
            <v>0</v>
          </cell>
        </row>
        <row r="362">
          <cell r="A362" t="str">
            <v>SAS COLVEL STE 5460BUDGET 2011</v>
          </cell>
          <cell r="B362" t="str">
            <v>SAS COLVEL STE 5460</v>
          </cell>
          <cell r="C362" t="str">
            <v>BUDGET 2011</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G362">
            <v>0</v>
          </cell>
          <cell r="AH362">
            <v>0</v>
          </cell>
          <cell r="AJ362">
            <v>0</v>
          </cell>
        </row>
        <row r="363">
          <cell r="A363" t="str">
            <v>SAS COLVEL STE 5460BUDGET 2012</v>
          </cell>
          <cell r="B363" t="str">
            <v>SAS COLVEL STE 5460</v>
          </cell>
          <cell r="C363" t="str">
            <v>BUDGET 2012</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G363">
            <v>0</v>
          </cell>
          <cell r="AH363">
            <v>0</v>
          </cell>
          <cell r="AJ363">
            <v>0</v>
          </cell>
        </row>
        <row r="364">
          <cell r="A364" t="str">
            <v>SAS COLVEL STE 5460BUDGET 2013</v>
          </cell>
          <cell r="B364" t="str">
            <v>SAS COLVEL STE 5460</v>
          </cell>
          <cell r="C364" t="str">
            <v>BUDGET 2013</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D364">
            <v>0</v>
          </cell>
          <cell r="AE364">
            <v>0</v>
          </cell>
          <cell r="AG364">
            <v>0</v>
          </cell>
          <cell r="AH364">
            <v>0</v>
          </cell>
          <cell r="AJ364">
            <v>0</v>
          </cell>
        </row>
        <row r="365">
          <cell r="A365" t="str">
            <v>SAS COLVEL STE 5460BUDGET 2014</v>
          </cell>
          <cell r="B365" t="str">
            <v>SAS COLVEL STE 5460</v>
          </cell>
          <cell r="C365" t="str">
            <v>BUDGET 2014</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D365">
            <v>0</v>
          </cell>
          <cell r="AE365">
            <v>0</v>
          </cell>
          <cell r="AG365">
            <v>0</v>
          </cell>
          <cell r="AH365">
            <v>0</v>
          </cell>
          <cell r="AJ365">
            <v>0</v>
          </cell>
        </row>
        <row r="366">
          <cell r="A366" t="str">
            <v>SAS COLVEL STE 5460BUDGET 2015</v>
          </cell>
          <cell r="B366" t="str">
            <v>SAS COLVEL STE 5460</v>
          </cell>
          <cell r="C366" t="str">
            <v>BUDGET 2015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G366">
            <v>0</v>
          </cell>
          <cell r="AH366">
            <v>0</v>
          </cell>
          <cell r="AJ366">
            <v>0</v>
          </cell>
        </row>
        <row r="367">
          <cell r="A367" t="str">
            <v>SAS COLVEL STE 5460BUDGET 2016</v>
          </cell>
          <cell r="B367" t="str">
            <v>SAS COLVEL STE 5460</v>
          </cell>
          <cell r="C367" t="str">
            <v>BUDGET 2016</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G367">
            <v>0</v>
          </cell>
          <cell r="AH367">
            <v>0</v>
          </cell>
          <cell r="AJ367">
            <v>0</v>
          </cell>
        </row>
        <row r="368">
          <cell r="A368" t="str">
            <v>SAS COLVEL STE 5460BUDGET 2017</v>
          </cell>
          <cell r="B368" t="str">
            <v>SAS COLVEL STE 5460</v>
          </cell>
          <cell r="C368" t="str">
            <v>BUDGET 2017</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G368">
            <v>0</v>
          </cell>
          <cell r="AH368">
            <v>0</v>
          </cell>
          <cell r="AJ368">
            <v>0</v>
          </cell>
        </row>
        <row r="369">
          <cell r="A369" t="str">
            <v>SAS DEFENSE CB3 STE 547238717</v>
          </cell>
          <cell r="B369" t="str">
            <v>SAS DEFENSE CB3 STE 5472</v>
          </cell>
          <cell r="C369">
            <v>38717</v>
          </cell>
          <cell r="D369">
            <v>402.91546999999997</v>
          </cell>
          <cell r="E369">
            <v>19524.239570000002</v>
          </cell>
          <cell r="F369">
            <v>2826.0766699999999</v>
          </cell>
          <cell r="G369">
            <v>327.61282</v>
          </cell>
          <cell r="H369">
            <v>0</v>
          </cell>
          <cell r="I369">
            <v>885.69403</v>
          </cell>
          <cell r="J369">
            <v>0</v>
          </cell>
          <cell r="K369">
            <v>0</v>
          </cell>
          <cell r="L369">
            <v>233.66153</v>
          </cell>
          <cell r="M369">
            <v>734.14792999999997</v>
          </cell>
          <cell r="N369">
            <v>0</v>
          </cell>
          <cell r="O369">
            <v>122.28261000000001</v>
          </cell>
          <cell r="P369">
            <v>0</v>
          </cell>
          <cell r="Q369">
            <v>0</v>
          </cell>
          <cell r="R369">
            <v>0</v>
          </cell>
          <cell r="S369">
            <v>1922.9753999999998</v>
          </cell>
          <cell r="T369">
            <v>21836.052510000001</v>
          </cell>
          <cell r="U369">
            <v>390.78</v>
          </cell>
          <cell r="V369">
            <v>0</v>
          </cell>
          <cell r="W369">
            <v>6.66</v>
          </cell>
          <cell r="X369">
            <v>5.274</v>
          </cell>
          <cell r="Y369">
            <v>3729.2247199999997</v>
          </cell>
          <cell r="Z369">
            <v>0</v>
          </cell>
          <cell r="AA369">
            <v>7.7999999999999999E-4</v>
          </cell>
          <cell r="AB369">
            <v>1869.77881</v>
          </cell>
          <cell r="AD369">
            <v>33.881449999999994</v>
          </cell>
          <cell r="AE369">
            <v>5023.7220599999991</v>
          </cell>
          <cell r="AG369">
            <v>120.72666000000001</v>
          </cell>
          <cell r="AH369">
            <v>329.88952</v>
          </cell>
          <cell r="AJ369">
            <v>0</v>
          </cell>
        </row>
        <row r="370">
          <cell r="A370" t="str">
            <v>SAS DEFENSE CB3 STE 547239082</v>
          </cell>
          <cell r="B370" t="str">
            <v>SAS DEFENSE CB3 STE 5472</v>
          </cell>
          <cell r="C370">
            <v>39082</v>
          </cell>
          <cell r="D370">
            <v>9131.4640600000002</v>
          </cell>
          <cell r="E370">
            <v>2.4599999999999999E-3</v>
          </cell>
          <cell r="F370">
            <v>298.79654999999997</v>
          </cell>
          <cell r="G370">
            <v>734.2521999999999</v>
          </cell>
          <cell r="H370">
            <v>-40.591920000000002</v>
          </cell>
          <cell r="I370">
            <v>0</v>
          </cell>
          <cell r="J370">
            <v>0</v>
          </cell>
          <cell r="K370">
            <v>0</v>
          </cell>
          <cell r="L370">
            <v>-1.3415499999999956</v>
          </cell>
          <cell r="M370">
            <v>386.72255999999999</v>
          </cell>
          <cell r="N370">
            <v>146.43818999999999</v>
          </cell>
          <cell r="O370">
            <v>300</v>
          </cell>
          <cell r="P370">
            <v>0</v>
          </cell>
          <cell r="Q370">
            <v>0</v>
          </cell>
          <cell r="R370">
            <v>0</v>
          </cell>
          <cell r="S370">
            <v>113.35794</v>
          </cell>
          <cell r="T370">
            <v>26.150510000000001</v>
          </cell>
          <cell r="U370">
            <v>406.28100000000001</v>
          </cell>
          <cell r="V370">
            <v>327.97120000000001</v>
          </cell>
          <cell r="W370">
            <v>-4.5096999999999996</v>
          </cell>
          <cell r="X370">
            <v>18.997</v>
          </cell>
          <cell r="Y370">
            <v>4433.7688099999996</v>
          </cell>
          <cell r="Z370">
            <v>0</v>
          </cell>
          <cell r="AA370">
            <v>1.3500000000000001E-3</v>
          </cell>
          <cell r="AB370">
            <v>0</v>
          </cell>
          <cell r="AD370">
            <v>94.909089999999992</v>
          </cell>
          <cell r="AE370">
            <v>5496.1652599999998</v>
          </cell>
          <cell r="AG370">
            <v>220.72987000000001</v>
          </cell>
          <cell r="AH370">
            <v>0</v>
          </cell>
          <cell r="AJ370">
            <v>0</v>
          </cell>
        </row>
        <row r="371">
          <cell r="A371" t="str">
            <v>SAS DEFENSE CB3 STE 547239447</v>
          </cell>
          <cell r="B371" t="str">
            <v>SAS DEFENSE CB3 STE 5472</v>
          </cell>
          <cell r="C371">
            <v>39447</v>
          </cell>
          <cell r="D371">
            <v>15547.215249999999</v>
          </cell>
          <cell r="E371">
            <v>1.2800000000000001E-3</v>
          </cell>
          <cell r="F371">
            <v>271.79528999999997</v>
          </cell>
          <cell r="G371">
            <v>747.13699999999994</v>
          </cell>
          <cell r="H371">
            <v>-1.22268</v>
          </cell>
          <cell r="I371">
            <v>0</v>
          </cell>
          <cell r="J371">
            <v>0</v>
          </cell>
          <cell r="K371">
            <v>0</v>
          </cell>
          <cell r="L371">
            <v>60.523590000000006</v>
          </cell>
          <cell r="M371">
            <v>358.19540000000001</v>
          </cell>
          <cell r="N371">
            <v>155.47207</v>
          </cell>
          <cell r="O371">
            <v>305.42793</v>
          </cell>
          <cell r="P371">
            <v>0</v>
          </cell>
          <cell r="Q371">
            <v>0</v>
          </cell>
          <cell r="R371">
            <v>0</v>
          </cell>
          <cell r="S371">
            <v>122.72217999999999</v>
          </cell>
          <cell r="T371">
            <v>23.820630000000001</v>
          </cell>
          <cell r="U371">
            <v>419.166</v>
          </cell>
          <cell r="V371">
            <v>327.971</v>
          </cell>
          <cell r="W371">
            <v>0</v>
          </cell>
          <cell r="X371">
            <v>42.89</v>
          </cell>
          <cell r="Y371">
            <v>4433.7688099999996</v>
          </cell>
          <cell r="Z371">
            <v>0</v>
          </cell>
          <cell r="AA371">
            <v>1.6999999999999999E-3</v>
          </cell>
          <cell r="AB371">
            <v>0</v>
          </cell>
          <cell r="AD371">
            <v>237.83891</v>
          </cell>
          <cell r="AE371">
            <v>6124.9346299999988</v>
          </cell>
          <cell r="AG371">
            <v>227.12463</v>
          </cell>
          <cell r="AH371">
            <v>0</v>
          </cell>
          <cell r="AJ371">
            <v>0</v>
          </cell>
        </row>
        <row r="372">
          <cell r="A372" t="str">
            <v>SAS DEFENSE CB3 STE 5472BUDGET 2007</v>
          </cell>
          <cell r="B372" t="str">
            <v>SAS DEFENSE CB3 STE 5472</v>
          </cell>
          <cell r="C372" t="str">
            <v>BUDGET 2007</v>
          </cell>
          <cell r="D372">
            <v>15547.215</v>
          </cell>
          <cell r="E372">
            <v>0</v>
          </cell>
          <cell r="F372">
            <v>280.33771000000002</v>
          </cell>
          <cell r="G372">
            <v>746.4</v>
          </cell>
          <cell r="H372">
            <v>0</v>
          </cell>
          <cell r="I372">
            <v>0</v>
          </cell>
          <cell r="J372">
            <v>0</v>
          </cell>
          <cell r="K372">
            <v>0</v>
          </cell>
          <cell r="L372">
            <v>114.28233999999999</v>
          </cell>
          <cell r="M372">
            <v>363.29613000000001</v>
          </cell>
          <cell r="N372">
            <v>155.47215</v>
          </cell>
          <cell r="O372">
            <v>310.99599999999998</v>
          </cell>
          <cell r="P372">
            <v>0</v>
          </cell>
          <cell r="Q372">
            <v>0</v>
          </cell>
          <cell r="R372">
            <v>0</v>
          </cell>
          <cell r="S372">
            <v>117.01346000000001</v>
          </cell>
          <cell r="T372">
            <v>0</v>
          </cell>
          <cell r="U372">
            <v>418.4</v>
          </cell>
          <cell r="V372">
            <v>328</v>
          </cell>
          <cell r="W372">
            <v>16.25</v>
          </cell>
          <cell r="X372">
            <v>0</v>
          </cell>
          <cell r="Y372">
            <v>4433.7690000000002</v>
          </cell>
          <cell r="Z372">
            <v>0</v>
          </cell>
          <cell r="AA372">
            <v>0</v>
          </cell>
          <cell r="AB372">
            <v>0</v>
          </cell>
          <cell r="AD372">
            <v>112</v>
          </cell>
          <cell r="AE372">
            <v>5957.9592226759996</v>
          </cell>
          <cell r="AG372">
            <v>219.27199999999999</v>
          </cell>
          <cell r="AH372">
            <v>0</v>
          </cell>
          <cell r="AJ372">
            <v>0</v>
          </cell>
        </row>
        <row r="373">
          <cell r="A373" t="str">
            <v>SAS DEFENSE CB3 STE 5472BUDGET 2008</v>
          </cell>
          <cell r="B373" t="str">
            <v>SAS DEFENSE CB3 STE 5472</v>
          </cell>
          <cell r="C373" t="str">
            <v>BUDGET 2008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G373">
            <v>0</v>
          </cell>
          <cell r="AH373">
            <v>0</v>
          </cell>
          <cell r="AJ373">
            <v>0</v>
          </cell>
        </row>
        <row r="374">
          <cell r="A374" t="str">
            <v>SAS DEFENSE CB3 STE 5472BUDGET 2009</v>
          </cell>
          <cell r="B374" t="str">
            <v>SAS DEFENSE CB3 STE 5472</v>
          </cell>
          <cell r="C374" t="str">
            <v>BUDGET 2009</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G374">
            <v>0</v>
          </cell>
          <cell r="AH374">
            <v>0</v>
          </cell>
          <cell r="AJ374">
            <v>0</v>
          </cell>
        </row>
        <row r="375">
          <cell r="A375" t="str">
            <v>SAS DEFENSE CB3 STE 5472BUDGET 2010</v>
          </cell>
          <cell r="B375" t="str">
            <v>SAS DEFENSE CB3 STE 5472</v>
          </cell>
          <cell r="C375" t="str">
            <v>BUDGET 2010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G375">
            <v>0</v>
          </cell>
          <cell r="AH375">
            <v>0</v>
          </cell>
          <cell r="AJ375">
            <v>0</v>
          </cell>
        </row>
        <row r="376">
          <cell r="A376" t="str">
            <v>SAS DEFENSE CB3 STE 5472BUDGET 2011</v>
          </cell>
          <cell r="B376" t="str">
            <v>SAS DEFENSE CB3 STE 5472</v>
          </cell>
          <cell r="C376" t="str">
            <v>BUDGET 2011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G376">
            <v>0</v>
          </cell>
          <cell r="AH376">
            <v>0</v>
          </cell>
          <cell r="AJ376">
            <v>0</v>
          </cell>
        </row>
        <row r="377">
          <cell r="A377" t="str">
            <v>SAS DEFENSE CB3 STE 5472BUDGET 2012</v>
          </cell>
          <cell r="B377" t="str">
            <v>SAS DEFENSE CB3 STE 5472</v>
          </cell>
          <cell r="C377" t="str">
            <v>BUDGET 2012</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D377">
            <v>0</v>
          </cell>
          <cell r="AE377">
            <v>0</v>
          </cell>
          <cell r="AG377">
            <v>0</v>
          </cell>
          <cell r="AH377">
            <v>0</v>
          </cell>
          <cell r="AJ377">
            <v>0</v>
          </cell>
        </row>
        <row r="378">
          <cell r="A378" t="str">
            <v>SAS DEFENSE CB3 STE 5472BUDGET 2013</v>
          </cell>
          <cell r="B378" t="str">
            <v>SAS DEFENSE CB3 STE 5472</v>
          </cell>
          <cell r="C378" t="str">
            <v>BUDGET 2013</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D378">
            <v>0</v>
          </cell>
          <cell r="AE378">
            <v>0</v>
          </cell>
          <cell r="AG378">
            <v>0</v>
          </cell>
          <cell r="AH378">
            <v>0</v>
          </cell>
          <cell r="AJ378">
            <v>0</v>
          </cell>
        </row>
        <row r="379">
          <cell r="A379" t="str">
            <v>SAS DEFENSE CB3 STE 5472BUDGET 2014</v>
          </cell>
          <cell r="B379" t="str">
            <v>SAS DEFENSE CB3 STE 5472</v>
          </cell>
          <cell r="C379" t="str">
            <v>BUDGET 2014</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G379">
            <v>0</v>
          </cell>
          <cell r="AH379">
            <v>0</v>
          </cell>
          <cell r="AJ379">
            <v>0</v>
          </cell>
        </row>
        <row r="380">
          <cell r="A380" t="str">
            <v>SAS DEFENSE CB3 STE 5472BUDGET 2015</v>
          </cell>
          <cell r="B380" t="str">
            <v>SAS DEFENSE CB3 STE 5472</v>
          </cell>
          <cell r="C380" t="str">
            <v>BUDGET 2015</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G380">
            <v>0</v>
          </cell>
          <cell r="AH380">
            <v>0</v>
          </cell>
          <cell r="AJ380">
            <v>0</v>
          </cell>
        </row>
        <row r="381">
          <cell r="A381" t="str">
            <v>SAS DEFENSE CB3 STE 5472BUDGET 2016</v>
          </cell>
          <cell r="B381" t="str">
            <v>SAS DEFENSE CB3 STE 5472</v>
          </cell>
          <cell r="C381" t="str">
            <v>BUDGET 2016</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D381">
            <v>0</v>
          </cell>
          <cell r="AE381">
            <v>0</v>
          </cell>
          <cell r="AG381">
            <v>0</v>
          </cell>
          <cell r="AH381">
            <v>0</v>
          </cell>
          <cell r="AJ381">
            <v>0</v>
          </cell>
        </row>
        <row r="382">
          <cell r="A382" t="str">
            <v>SAS DEFENSE CB3 STE 5472BUDGET 2017</v>
          </cell>
          <cell r="B382" t="str">
            <v>SAS DEFENSE CB3 STE 5472</v>
          </cell>
          <cell r="C382" t="str">
            <v>BUDGET 2017</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G382">
            <v>0</v>
          </cell>
          <cell r="AH382">
            <v>0</v>
          </cell>
          <cell r="AJ382">
            <v>0</v>
          </cell>
        </row>
        <row r="383">
          <cell r="A383" t="str">
            <v>SAS ETENDARD STE 512938717</v>
          </cell>
          <cell r="B383" t="str">
            <v>SAS ETENDARD STE 5129</v>
          </cell>
          <cell r="C383">
            <v>38717</v>
          </cell>
          <cell r="D383">
            <v>2114.9319300000002</v>
          </cell>
          <cell r="E383">
            <v>-1.09345</v>
          </cell>
          <cell r="F383">
            <v>15.23282</v>
          </cell>
          <cell r="G383">
            <v>149.852</v>
          </cell>
          <cell r="H383">
            <v>-5.6047099999999999</v>
          </cell>
          <cell r="I383">
            <v>0</v>
          </cell>
          <cell r="J383">
            <v>15.971830000000001</v>
          </cell>
          <cell r="K383">
            <v>0</v>
          </cell>
          <cell r="L383">
            <v>1.9371499999999997</v>
          </cell>
          <cell r="M383">
            <v>9.1456100000000013</v>
          </cell>
          <cell r="N383">
            <v>0</v>
          </cell>
          <cell r="O383">
            <v>74.337360000000004</v>
          </cell>
          <cell r="P383">
            <v>0</v>
          </cell>
          <cell r="Q383">
            <v>0</v>
          </cell>
          <cell r="R383">
            <v>0</v>
          </cell>
          <cell r="S383">
            <v>37.330940000000005</v>
          </cell>
          <cell r="T383">
            <v>0.33650000000000002</v>
          </cell>
          <cell r="U383">
            <v>93.837999999999994</v>
          </cell>
          <cell r="V383">
            <v>56.014000000000003</v>
          </cell>
          <cell r="W383">
            <v>0</v>
          </cell>
          <cell r="X383">
            <v>3.6594899999999999</v>
          </cell>
          <cell r="Y383">
            <v>404.30444999999997</v>
          </cell>
          <cell r="Z383">
            <v>0</v>
          </cell>
          <cell r="AA383">
            <v>15.974320000000001</v>
          </cell>
          <cell r="AB383">
            <v>-12</v>
          </cell>
          <cell r="AD383">
            <v>25.833819999999999</v>
          </cell>
          <cell r="AE383">
            <v>516.37270000000001</v>
          </cell>
          <cell r="AG383">
            <v>4.7480200000000004</v>
          </cell>
          <cell r="AH383">
            <v>42.399239999999999</v>
          </cell>
          <cell r="AJ383">
            <v>0</v>
          </cell>
        </row>
        <row r="384">
          <cell r="A384" t="str">
            <v>SAS ETENDARD STE 512939082</v>
          </cell>
          <cell r="B384" t="str">
            <v>SAS ETENDARD STE 5129</v>
          </cell>
          <cell r="C384">
            <v>39082</v>
          </cell>
          <cell r="D384">
            <v>903.62724000000003</v>
          </cell>
          <cell r="E384">
            <v>9.0569199999999999</v>
          </cell>
          <cell r="F384">
            <v>207.86247</v>
          </cell>
          <cell r="G384">
            <v>63.681089999999998</v>
          </cell>
          <cell r="H384">
            <v>0</v>
          </cell>
          <cell r="I384">
            <v>0</v>
          </cell>
          <cell r="J384">
            <v>0</v>
          </cell>
          <cell r="K384">
            <v>0</v>
          </cell>
          <cell r="L384">
            <v>2.7071700000000001</v>
          </cell>
          <cell r="M384">
            <v>6.2162899999999999</v>
          </cell>
          <cell r="N384">
            <v>11</v>
          </cell>
          <cell r="O384">
            <v>32.0931</v>
          </cell>
          <cell r="P384">
            <v>0</v>
          </cell>
          <cell r="Q384">
            <v>0</v>
          </cell>
          <cell r="R384">
            <v>0</v>
          </cell>
          <cell r="S384">
            <v>120.09779999999999</v>
          </cell>
          <cell r="T384">
            <v>13.368029999999999</v>
          </cell>
          <cell r="U384">
            <v>97.917000000000002</v>
          </cell>
          <cell r="V384">
            <v>56.014000000000003</v>
          </cell>
          <cell r="W384">
            <v>0</v>
          </cell>
          <cell r="X384">
            <v>1.87951</v>
          </cell>
          <cell r="Y384">
            <v>404.30444999999997</v>
          </cell>
          <cell r="Z384">
            <v>0</v>
          </cell>
          <cell r="AA384">
            <v>1.2099999999999999E-3</v>
          </cell>
          <cell r="AB384">
            <v>937.75760000000002</v>
          </cell>
          <cell r="AD384">
            <v>52.535530000000001</v>
          </cell>
          <cell r="AE384">
            <v>519.33249999999998</v>
          </cell>
          <cell r="AG384">
            <v>0</v>
          </cell>
          <cell r="AH384">
            <v>0</v>
          </cell>
          <cell r="AJ384">
            <v>0</v>
          </cell>
        </row>
        <row r="385">
          <cell r="A385" t="str">
            <v>SAS ETENDARD STE 512939447</v>
          </cell>
          <cell r="B385" t="str">
            <v>SAS ETENDARD STE 5129</v>
          </cell>
          <cell r="C385">
            <v>39447</v>
          </cell>
          <cell r="D385">
            <v>81.91413</v>
          </cell>
          <cell r="E385">
            <v>9.6956200000000017</v>
          </cell>
          <cell r="F385">
            <v>56.456800000000001</v>
          </cell>
          <cell r="G385">
            <v>21.331400000000002</v>
          </cell>
          <cell r="H385">
            <v>16.19903</v>
          </cell>
          <cell r="I385">
            <v>0</v>
          </cell>
          <cell r="J385">
            <v>0</v>
          </cell>
          <cell r="K385">
            <v>0</v>
          </cell>
          <cell r="L385">
            <v>72.761250000000004</v>
          </cell>
          <cell r="M385">
            <v>4.4728899999999996</v>
          </cell>
          <cell r="N385">
            <v>266.27834999999999</v>
          </cell>
          <cell r="O385">
            <v>-0.14918000000000001</v>
          </cell>
          <cell r="P385">
            <v>0</v>
          </cell>
          <cell r="Q385">
            <v>0</v>
          </cell>
          <cell r="R385">
            <v>0</v>
          </cell>
          <cell r="S385">
            <v>46.811720000000001</v>
          </cell>
          <cell r="T385">
            <v>26.300690000000003</v>
          </cell>
          <cell r="U385">
            <v>100.816</v>
          </cell>
          <cell r="V385">
            <v>56.014000000000003</v>
          </cell>
          <cell r="W385">
            <v>0</v>
          </cell>
          <cell r="X385">
            <v>0</v>
          </cell>
          <cell r="Y385">
            <v>282.74778999999995</v>
          </cell>
          <cell r="Z385">
            <v>0</v>
          </cell>
          <cell r="AA385">
            <v>1.3699999999999999E-3</v>
          </cell>
          <cell r="AB385">
            <v>829.55228</v>
          </cell>
          <cell r="AD385">
            <v>11.05874</v>
          </cell>
          <cell r="AE385">
            <v>690.48662000000002</v>
          </cell>
          <cell r="AG385">
            <v>0</v>
          </cell>
          <cell r="AH385">
            <v>0</v>
          </cell>
          <cell r="AJ385">
            <v>0</v>
          </cell>
        </row>
        <row r="386">
          <cell r="A386" t="str">
            <v>SAS ETENDARD STE 5129BUDGET 2007</v>
          </cell>
          <cell r="B386" t="str">
            <v>SAS ETENDARD STE 5129</v>
          </cell>
          <cell r="C386" t="str">
            <v>BUDGET 2007</v>
          </cell>
          <cell r="D386">
            <v>158.35300000000001</v>
          </cell>
          <cell r="E386">
            <v>0</v>
          </cell>
          <cell r="F386">
            <v>0</v>
          </cell>
          <cell r="G386">
            <v>0</v>
          </cell>
          <cell r="H386">
            <v>0</v>
          </cell>
          <cell r="I386">
            <v>0</v>
          </cell>
          <cell r="J386">
            <v>0</v>
          </cell>
          <cell r="K386">
            <v>0</v>
          </cell>
          <cell r="L386">
            <v>74.498999999999995</v>
          </cell>
          <cell r="M386">
            <v>0</v>
          </cell>
          <cell r="N386">
            <v>254.47</v>
          </cell>
          <cell r="O386">
            <v>90</v>
          </cell>
          <cell r="P386">
            <v>0</v>
          </cell>
          <cell r="Q386">
            <v>0</v>
          </cell>
          <cell r="R386">
            <v>0</v>
          </cell>
          <cell r="S386">
            <v>8</v>
          </cell>
          <cell r="T386">
            <v>0</v>
          </cell>
          <cell r="U386">
            <v>75.686000000000007</v>
          </cell>
          <cell r="V386">
            <v>56.014000000000003</v>
          </cell>
          <cell r="W386">
            <v>0</v>
          </cell>
          <cell r="X386">
            <v>0</v>
          </cell>
          <cell r="Y386">
            <v>354.35879999999997</v>
          </cell>
          <cell r="Z386">
            <v>0</v>
          </cell>
          <cell r="AA386">
            <v>0</v>
          </cell>
          <cell r="AB386">
            <v>0</v>
          </cell>
          <cell r="AD386">
            <v>0</v>
          </cell>
          <cell r="AE386">
            <v>428.80590000000001</v>
          </cell>
          <cell r="AG386">
            <v>0</v>
          </cell>
          <cell r="AH386">
            <v>0</v>
          </cell>
          <cell r="AJ386">
            <v>0</v>
          </cell>
        </row>
        <row r="387">
          <cell r="A387" t="str">
            <v>SAS ETENDARD STE 5129BUDGET 2008</v>
          </cell>
          <cell r="B387" t="str">
            <v>SAS ETENDARD STE 5129</v>
          </cell>
          <cell r="C387" t="str">
            <v>BUDGET 2008</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D387">
            <v>0</v>
          </cell>
          <cell r="AE387">
            <v>0</v>
          </cell>
          <cell r="AG387">
            <v>0</v>
          </cell>
          <cell r="AH387">
            <v>0</v>
          </cell>
          <cell r="AJ387">
            <v>0</v>
          </cell>
        </row>
        <row r="388">
          <cell r="A388" t="str">
            <v>SAS ETENDARD STE 5129BUDGET 2009</v>
          </cell>
          <cell r="B388" t="str">
            <v>SAS ETENDARD STE 5129</v>
          </cell>
          <cell r="C388" t="str">
            <v>BUDGET 2009</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D388">
            <v>0</v>
          </cell>
          <cell r="AE388">
            <v>0</v>
          </cell>
          <cell r="AG388">
            <v>0</v>
          </cell>
          <cell r="AH388">
            <v>0</v>
          </cell>
          <cell r="AJ388">
            <v>0</v>
          </cell>
        </row>
        <row r="389">
          <cell r="A389" t="str">
            <v>SAS ETENDARD STE 5129BUDGET 2010</v>
          </cell>
          <cell r="B389" t="str">
            <v>SAS ETENDARD STE 5129</v>
          </cell>
          <cell r="C389" t="str">
            <v>BUDGET 2010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G389">
            <v>0</v>
          </cell>
          <cell r="AH389">
            <v>0</v>
          </cell>
          <cell r="AJ389">
            <v>0</v>
          </cell>
        </row>
        <row r="390">
          <cell r="A390" t="str">
            <v>SAS ETENDARD STE 5129BUDGET 2011</v>
          </cell>
          <cell r="B390" t="str">
            <v>SAS ETENDARD STE 5129</v>
          </cell>
          <cell r="C390" t="str">
            <v>BUDGET 2011</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D390">
            <v>0</v>
          </cell>
          <cell r="AE390">
            <v>0</v>
          </cell>
          <cell r="AG390">
            <v>0</v>
          </cell>
          <cell r="AH390">
            <v>0</v>
          </cell>
          <cell r="AJ390">
            <v>0</v>
          </cell>
        </row>
        <row r="391">
          <cell r="A391" t="str">
            <v>SAS ETENDARD STE 5129BUDGET 2012</v>
          </cell>
          <cell r="B391" t="str">
            <v>SAS ETENDARD STE 5129</v>
          </cell>
          <cell r="C391" t="str">
            <v>BUDGET 2012</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D391">
            <v>0</v>
          </cell>
          <cell r="AE391">
            <v>0</v>
          </cell>
          <cell r="AG391">
            <v>0</v>
          </cell>
          <cell r="AH391">
            <v>0</v>
          </cell>
          <cell r="AJ391">
            <v>0</v>
          </cell>
        </row>
        <row r="392">
          <cell r="A392" t="str">
            <v>SAS ETENDARD STE 5129BUDGET 2013</v>
          </cell>
          <cell r="B392" t="str">
            <v>SAS ETENDARD STE 5129</v>
          </cell>
          <cell r="C392" t="str">
            <v>BUDGET 2013</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D392">
            <v>0</v>
          </cell>
          <cell r="AE392">
            <v>0</v>
          </cell>
          <cell r="AG392">
            <v>0</v>
          </cell>
          <cell r="AH392">
            <v>0</v>
          </cell>
          <cell r="AJ392">
            <v>0</v>
          </cell>
        </row>
        <row r="393">
          <cell r="A393" t="str">
            <v>SAS ETENDARD STE 5129BUDGET 2014</v>
          </cell>
          <cell r="B393" t="str">
            <v>SAS ETENDARD STE 5129</v>
          </cell>
          <cell r="C393" t="str">
            <v>BUDGET 2014</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D393">
            <v>0</v>
          </cell>
          <cell r="AE393">
            <v>0</v>
          </cell>
          <cell r="AG393">
            <v>0</v>
          </cell>
          <cell r="AH393">
            <v>0</v>
          </cell>
          <cell r="AJ393">
            <v>0</v>
          </cell>
        </row>
        <row r="394">
          <cell r="A394" t="str">
            <v>SAS ETENDARD STE 5129BUDGET 2015</v>
          </cell>
          <cell r="B394" t="str">
            <v>SAS ETENDARD STE 5129</v>
          </cell>
          <cell r="C394" t="str">
            <v>BUDGET 2015</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D394">
            <v>0</v>
          </cell>
          <cell r="AE394">
            <v>0</v>
          </cell>
          <cell r="AG394">
            <v>0</v>
          </cell>
          <cell r="AH394">
            <v>0</v>
          </cell>
          <cell r="AJ394">
            <v>0</v>
          </cell>
        </row>
        <row r="395">
          <cell r="A395" t="str">
            <v>SAS ETENDARD STE 5129BUDGET 2016</v>
          </cell>
          <cell r="B395" t="str">
            <v>SAS ETENDARD STE 5129</v>
          </cell>
          <cell r="C395" t="str">
            <v>BUDGET 2016</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D395">
            <v>0</v>
          </cell>
          <cell r="AE395">
            <v>0</v>
          </cell>
          <cell r="AG395">
            <v>0</v>
          </cell>
          <cell r="AH395">
            <v>0</v>
          </cell>
          <cell r="AJ395">
            <v>0</v>
          </cell>
        </row>
        <row r="396">
          <cell r="A396" t="str">
            <v>SAS ETENDARD STE 5129BUDGET 2017</v>
          </cell>
          <cell r="B396" t="str">
            <v>SAS ETENDARD STE 5129</v>
          </cell>
          <cell r="C396" t="str">
            <v>BUDGET 2017</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D396">
            <v>0</v>
          </cell>
          <cell r="AE396">
            <v>0</v>
          </cell>
          <cell r="AG396">
            <v>0</v>
          </cell>
          <cell r="AH396">
            <v>0</v>
          </cell>
          <cell r="AJ396">
            <v>0</v>
          </cell>
        </row>
        <row r="397">
          <cell r="A397" t="str">
            <v>SCI GALERIES DRANCEENNES STE 513738717</v>
          </cell>
          <cell r="B397" t="str">
            <v>SCI GALERIES DRANCEENNES STE 5137</v>
          </cell>
          <cell r="C397">
            <v>38717</v>
          </cell>
          <cell r="D397">
            <v>3606.2667900000001</v>
          </cell>
          <cell r="E397">
            <v>1.97E-3</v>
          </cell>
          <cell r="F397">
            <v>820.63562999999999</v>
          </cell>
          <cell r="G397">
            <v>276.01152000000002</v>
          </cell>
          <cell r="H397">
            <v>94.121490000000009</v>
          </cell>
          <cell r="I397">
            <v>0</v>
          </cell>
          <cell r="J397">
            <v>0</v>
          </cell>
          <cell r="K397">
            <v>0</v>
          </cell>
          <cell r="L397">
            <v>758.78607000000011</v>
          </cell>
          <cell r="M397">
            <v>8.6381100000000011</v>
          </cell>
          <cell r="N397">
            <v>289.58769999999998</v>
          </cell>
          <cell r="O397">
            <v>90.156660000000002</v>
          </cell>
          <cell r="P397">
            <v>0</v>
          </cell>
          <cell r="Q397">
            <v>0</v>
          </cell>
          <cell r="R397">
            <v>0</v>
          </cell>
          <cell r="S397">
            <v>-8.59</v>
          </cell>
          <cell r="T397">
            <v>0.39405000000000001</v>
          </cell>
          <cell r="U397">
            <v>258.68799999999999</v>
          </cell>
          <cell r="V397">
            <v>17.899000000000001</v>
          </cell>
          <cell r="W397">
            <v>0</v>
          </cell>
          <cell r="X397">
            <v>0</v>
          </cell>
          <cell r="Y397">
            <v>645.81884000000014</v>
          </cell>
          <cell r="Z397">
            <v>0</v>
          </cell>
          <cell r="AA397">
            <v>0.62082999999999999</v>
          </cell>
          <cell r="AB397">
            <v>69.456330000000008</v>
          </cell>
          <cell r="AD397">
            <v>43.046860000000002</v>
          </cell>
          <cell r="AE397">
            <v>876.83102999999994</v>
          </cell>
          <cell r="AG397">
            <v>0</v>
          </cell>
          <cell r="AH397">
            <v>0</v>
          </cell>
          <cell r="AJ397">
            <v>0</v>
          </cell>
        </row>
        <row r="398">
          <cell r="A398" t="str">
            <v>SCI GALERIES DRANCEENNES STE 513739082</v>
          </cell>
          <cell r="B398" t="str">
            <v>SCI GALERIES DRANCEENNES STE 5137</v>
          </cell>
          <cell r="C398">
            <v>39082</v>
          </cell>
          <cell r="D398">
            <v>3645.5699500000001</v>
          </cell>
          <cell r="E398">
            <v>1.16784</v>
          </cell>
          <cell r="F398">
            <v>828.46868000000006</v>
          </cell>
          <cell r="G398">
            <v>289.76285999999999</v>
          </cell>
          <cell r="H398">
            <v>-98.101450000000071</v>
          </cell>
          <cell r="I398">
            <v>0</v>
          </cell>
          <cell r="J398">
            <v>0</v>
          </cell>
          <cell r="K398">
            <v>0</v>
          </cell>
          <cell r="L398">
            <v>809.96590000000003</v>
          </cell>
          <cell r="M398">
            <v>9.4321200000000012</v>
          </cell>
          <cell r="N398">
            <v>290.54533000000004</v>
          </cell>
          <cell r="O398">
            <v>91.139250000000004</v>
          </cell>
          <cell r="P398">
            <v>0</v>
          </cell>
          <cell r="Q398">
            <v>0</v>
          </cell>
          <cell r="R398">
            <v>0</v>
          </cell>
          <cell r="S398">
            <v>8.1543299999999999</v>
          </cell>
          <cell r="T398">
            <v>1.36555</v>
          </cell>
          <cell r="U398">
            <v>272.05086999999997</v>
          </cell>
          <cell r="V398">
            <v>17.899000000000001</v>
          </cell>
          <cell r="W398">
            <v>0</v>
          </cell>
          <cell r="X398">
            <v>0</v>
          </cell>
          <cell r="Y398">
            <v>585.75729000000001</v>
          </cell>
          <cell r="Z398">
            <v>0</v>
          </cell>
          <cell r="AA398">
            <v>2.5000000000000001E-3</v>
          </cell>
          <cell r="AB398">
            <v>5.6996899999999995</v>
          </cell>
          <cell r="AD398">
            <v>57.845419999999997</v>
          </cell>
          <cell r="AE398">
            <v>780.41751999999997</v>
          </cell>
          <cell r="AG398">
            <v>0</v>
          </cell>
          <cell r="AH398">
            <v>0</v>
          </cell>
          <cell r="AJ398">
            <v>0</v>
          </cell>
        </row>
        <row r="399">
          <cell r="A399" t="str">
            <v>SCI GALERIES DRANCEENNES STE 513739447</v>
          </cell>
          <cell r="B399" t="str">
            <v>SCI GALERIES DRANCEENNES STE 5137</v>
          </cell>
          <cell r="C399">
            <v>39447</v>
          </cell>
          <cell r="D399">
            <v>3978.48245</v>
          </cell>
          <cell r="E399">
            <v>5.3600000000000002E-3</v>
          </cell>
          <cell r="F399">
            <v>804.24330999999995</v>
          </cell>
          <cell r="G399">
            <v>462.24422999999996</v>
          </cell>
          <cell r="H399">
            <v>-60.475540000000002</v>
          </cell>
          <cell r="I399">
            <v>0</v>
          </cell>
          <cell r="J399">
            <v>0</v>
          </cell>
          <cell r="K399">
            <v>0</v>
          </cell>
          <cell r="L399">
            <v>800.31786</v>
          </cell>
          <cell r="M399">
            <v>9.0569400000000009</v>
          </cell>
          <cell r="N399">
            <v>320.56097</v>
          </cell>
          <cell r="O399">
            <v>99.660640000000001</v>
          </cell>
          <cell r="P399">
            <v>0</v>
          </cell>
          <cell r="Q399">
            <v>0</v>
          </cell>
          <cell r="R399">
            <v>0</v>
          </cell>
          <cell r="S399">
            <v>10.733369999999999</v>
          </cell>
          <cell r="T399">
            <v>0.44522</v>
          </cell>
          <cell r="U399">
            <v>444.34500000000003</v>
          </cell>
          <cell r="V399">
            <v>17.899000000000001</v>
          </cell>
          <cell r="W399">
            <v>0</v>
          </cell>
          <cell r="X399">
            <v>0</v>
          </cell>
          <cell r="Y399">
            <v>582.83900000000006</v>
          </cell>
          <cell r="Z399">
            <v>0</v>
          </cell>
          <cell r="AA399">
            <v>0.10487</v>
          </cell>
          <cell r="AB399">
            <v>0.9</v>
          </cell>
          <cell r="AD399">
            <v>91.808630000000008</v>
          </cell>
          <cell r="AE399">
            <v>817.39868000000001</v>
          </cell>
          <cell r="AG399">
            <v>0</v>
          </cell>
          <cell r="AH399">
            <v>0</v>
          </cell>
          <cell r="AJ399">
            <v>0</v>
          </cell>
        </row>
        <row r="400">
          <cell r="A400" t="str">
            <v>SCI GALERIES DRANCEENNES STE 5137BUDGET 2007</v>
          </cell>
          <cell r="B400" t="str">
            <v>SCI GALERIES DRANCEENNES STE 5137</v>
          </cell>
          <cell r="C400" t="str">
            <v>BUDGET 2007</v>
          </cell>
          <cell r="D400">
            <v>3906.2869599999999</v>
          </cell>
          <cell r="E400">
            <v>0</v>
          </cell>
          <cell r="F400">
            <v>1643.3</v>
          </cell>
          <cell r="G400">
            <v>282.89800000000002</v>
          </cell>
          <cell r="H400">
            <v>0</v>
          </cell>
          <cell r="I400">
            <v>0</v>
          </cell>
          <cell r="J400">
            <v>0</v>
          </cell>
          <cell r="K400">
            <v>0</v>
          </cell>
          <cell r="L400">
            <v>1637.3</v>
          </cell>
          <cell r="M400">
            <v>12.2</v>
          </cell>
          <cell r="N400">
            <v>463.82900000000001</v>
          </cell>
          <cell r="O400">
            <v>97.657173999999998</v>
          </cell>
          <cell r="P400">
            <v>0</v>
          </cell>
          <cell r="Q400">
            <v>0</v>
          </cell>
          <cell r="R400">
            <v>0</v>
          </cell>
          <cell r="S400">
            <v>0</v>
          </cell>
          <cell r="T400">
            <v>7.5</v>
          </cell>
          <cell r="U400">
            <v>265</v>
          </cell>
          <cell r="V400">
            <v>17.898</v>
          </cell>
          <cell r="W400">
            <v>0</v>
          </cell>
          <cell r="X400">
            <v>9.331975936000001</v>
          </cell>
          <cell r="Y400">
            <v>584.2964300000001</v>
          </cell>
          <cell r="Z400">
            <v>0</v>
          </cell>
          <cell r="AA400">
            <v>0</v>
          </cell>
          <cell r="AB400">
            <v>0</v>
          </cell>
          <cell r="AD400">
            <v>0</v>
          </cell>
          <cell r="AE400">
            <v>796.28158107677234</v>
          </cell>
          <cell r="AG400">
            <v>0</v>
          </cell>
          <cell r="AH400">
            <v>0</v>
          </cell>
          <cell r="AJ400">
            <v>0</v>
          </cell>
        </row>
        <row r="401">
          <cell r="A401" t="str">
            <v>SCI GALERIES DRANCEENNES STE 5137BUDGET 2008</v>
          </cell>
          <cell r="B401" t="str">
            <v>SCI GALERIES DRANCEENNES STE 5137</v>
          </cell>
          <cell r="C401" t="str">
            <v>BUDGET 2008</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G401">
            <v>0</v>
          </cell>
          <cell r="AH401">
            <v>0</v>
          </cell>
          <cell r="AJ401">
            <v>0</v>
          </cell>
        </row>
        <row r="402">
          <cell r="A402" t="str">
            <v>SCI GALERIES DRANCEENNES STE 5137BUDGET 2009</v>
          </cell>
          <cell r="B402" t="str">
            <v>SCI GALERIES DRANCEENNES STE 5137</v>
          </cell>
          <cell r="C402" t="str">
            <v>BUDGET 2009</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D402">
            <v>0</v>
          </cell>
          <cell r="AE402">
            <v>0</v>
          </cell>
          <cell r="AG402">
            <v>0</v>
          </cell>
          <cell r="AH402">
            <v>0</v>
          </cell>
          <cell r="AJ402">
            <v>0</v>
          </cell>
        </row>
        <row r="403">
          <cell r="A403" t="str">
            <v>SCI GALERIES DRANCEENNES STE 5137BUDGET 2010</v>
          </cell>
          <cell r="B403" t="str">
            <v>SCI GALERIES DRANCEENNES STE 5137</v>
          </cell>
          <cell r="C403" t="str">
            <v>BUDGET 2010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D403">
            <v>0</v>
          </cell>
          <cell r="AE403">
            <v>0</v>
          </cell>
          <cell r="AG403">
            <v>0</v>
          </cell>
          <cell r="AH403">
            <v>0</v>
          </cell>
          <cell r="AJ403">
            <v>0</v>
          </cell>
        </row>
        <row r="404">
          <cell r="A404" t="str">
            <v>SCI GALERIES DRANCEENNES STE 5137BUDGET 2011</v>
          </cell>
          <cell r="B404" t="str">
            <v>SCI GALERIES DRANCEENNES STE 5137</v>
          </cell>
          <cell r="C404" t="str">
            <v>BUDGET 2011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D404">
            <v>0</v>
          </cell>
          <cell r="AE404">
            <v>0</v>
          </cell>
          <cell r="AG404">
            <v>0</v>
          </cell>
          <cell r="AH404">
            <v>0</v>
          </cell>
          <cell r="AJ404">
            <v>0</v>
          </cell>
        </row>
        <row r="405">
          <cell r="A405" t="str">
            <v>SCI GALERIES DRANCEENNES STE 5137BUDGET 2012</v>
          </cell>
          <cell r="B405" t="str">
            <v>SCI GALERIES DRANCEENNES STE 5137</v>
          </cell>
          <cell r="C405" t="str">
            <v>BUDGET 2012</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G405">
            <v>0</v>
          </cell>
          <cell r="AH405">
            <v>0</v>
          </cell>
          <cell r="AJ405">
            <v>0</v>
          </cell>
        </row>
        <row r="406">
          <cell r="A406" t="str">
            <v>SCI GALERIES DRANCEENNES STE 5137BUDGET 2013</v>
          </cell>
          <cell r="B406" t="str">
            <v>SCI GALERIES DRANCEENNES STE 5137</v>
          </cell>
          <cell r="C406" t="str">
            <v>BUDGET 2013</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D406">
            <v>0</v>
          </cell>
          <cell r="AE406">
            <v>0</v>
          </cell>
          <cell r="AG406">
            <v>0</v>
          </cell>
          <cell r="AH406">
            <v>0</v>
          </cell>
          <cell r="AJ406">
            <v>0</v>
          </cell>
        </row>
        <row r="407">
          <cell r="A407" t="str">
            <v>SCI GALERIES DRANCEENNES STE 5137BUDGET 2014</v>
          </cell>
          <cell r="B407" t="str">
            <v>SCI GALERIES DRANCEENNES STE 5137</v>
          </cell>
          <cell r="C407" t="str">
            <v>BUDGET 2014</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D407">
            <v>0</v>
          </cell>
          <cell r="AE407">
            <v>0</v>
          </cell>
          <cell r="AG407">
            <v>0</v>
          </cell>
          <cell r="AH407">
            <v>0</v>
          </cell>
          <cell r="AJ407">
            <v>0</v>
          </cell>
        </row>
        <row r="408">
          <cell r="A408" t="str">
            <v>SCI GALERIES DRANCEENNES STE 5137BUDGET 2015</v>
          </cell>
          <cell r="B408" t="str">
            <v>SCI GALERIES DRANCEENNES STE 5137</v>
          </cell>
          <cell r="C408" t="str">
            <v>BUDGET 2015</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D408">
            <v>0</v>
          </cell>
          <cell r="AE408">
            <v>0</v>
          </cell>
          <cell r="AG408">
            <v>0</v>
          </cell>
          <cell r="AH408">
            <v>0</v>
          </cell>
          <cell r="AJ408">
            <v>0</v>
          </cell>
        </row>
        <row r="409">
          <cell r="A409" t="str">
            <v>SCI GALERIES DRANCEENNES STE 5137BUDGET 2016</v>
          </cell>
          <cell r="B409" t="str">
            <v>SCI GALERIES DRANCEENNES STE 5137</v>
          </cell>
          <cell r="C409" t="str">
            <v>BUDGET 2016</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D409">
            <v>0</v>
          </cell>
          <cell r="AE409">
            <v>0</v>
          </cell>
          <cell r="AG409">
            <v>0</v>
          </cell>
          <cell r="AH409">
            <v>0</v>
          </cell>
          <cell r="AJ409">
            <v>0</v>
          </cell>
        </row>
        <row r="410">
          <cell r="A410" t="str">
            <v>SCI GALERIES DRANCEENNES STE 5137BUDGET 2017</v>
          </cell>
          <cell r="B410" t="str">
            <v>SCI GALERIES DRANCEENNES STE 5137</v>
          </cell>
          <cell r="C410" t="str">
            <v>BUDGET 2017</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G410">
            <v>0</v>
          </cell>
          <cell r="AH410">
            <v>0</v>
          </cell>
          <cell r="AJ410">
            <v>0</v>
          </cell>
        </row>
        <row r="411">
          <cell r="A411" t="str">
            <v>SCI HEROUVILLE STE 513838717</v>
          </cell>
          <cell r="B411" t="str">
            <v>SCI HEROUVILLE STE 5138</v>
          </cell>
          <cell r="C411">
            <v>38717</v>
          </cell>
          <cell r="D411">
            <v>1505.8179499999999</v>
          </cell>
          <cell r="E411">
            <v>1.34E-3</v>
          </cell>
          <cell r="F411">
            <v>332.19704999999999</v>
          </cell>
          <cell r="G411">
            <v>0.11537</v>
          </cell>
          <cell r="H411">
            <v>26.619799999999998</v>
          </cell>
          <cell r="I411">
            <v>0</v>
          </cell>
          <cell r="J411">
            <v>2.1254299999999997</v>
          </cell>
          <cell r="K411">
            <v>0</v>
          </cell>
          <cell r="L411">
            <v>253.30988999999997</v>
          </cell>
          <cell r="M411">
            <v>8.1227499999999999</v>
          </cell>
          <cell r="N411">
            <v>86.536020000000008</v>
          </cell>
          <cell r="O411">
            <v>37.64546</v>
          </cell>
          <cell r="P411">
            <v>0</v>
          </cell>
          <cell r="Q411">
            <v>0</v>
          </cell>
          <cell r="R411">
            <v>0</v>
          </cell>
          <cell r="S411">
            <v>31.979220000000002</v>
          </cell>
          <cell r="T411">
            <v>0.62494000000000005</v>
          </cell>
          <cell r="U411">
            <v>79.400999999999996</v>
          </cell>
          <cell r="V411">
            <v>0</v>
          </cell>
          <cell r="W411">
            <v>0</v>
          </cell>
          <cell r="X411">
            <v>0</v>
          </cell>
          <cell r="Y411">
            <v>505.06688000000003</v>
          </cell>
          <cell r="Z411">
            <v>8.4235100000000003</v>
          </cell>
          <cell r="AA411">
            <v>5.1090000000000003E-2</v>
          </cell>
          <cell r="AB411">
            <v>0</v>
          </cell>
          <cell r="AD411">
            <v>19.67794</v>
          </cell>
          <cell r="AE411">
            <v>141.04395000000002</v>
          </cell>
          <cell r="AG411">
            <v>0</v>
          </cell>
          <cell r="AH411">
            <v>185.78632000000002</v>
          </cell>
          <cell r="AJ411">
            <v>0</v>
          </cell>
        </row>
        <row r="412">
          <cell r="A412" t="str">
            <v>SCI HEROUVILLE STE 513839082</v>
          </cell>
          <cell r="B412" t="str">
            <v>SCI HEROUVILLE STE 5138</v>
          </cell>
          <cell r="C412">
            <v>39082</v>
          </cell>
          <cell r="D412">
            <v>1560.4458100000002</v>
          </cell>
          <cell r="E412">
            <v>2.8999999999999998E-3</v>
          </cell>
          <cell r="F412">
            <v>316.47852</v>
          </cell>
          <cell r="G412">
            <v>0</v>
          </cell>
          <cell r="H412">
            <v>6.8710000000020949E-2</v>
          </cell>
          <cell r="I412">
            <v>0</v>
          </cell>
          <cell r="J412">
            <v>12.53598</v>
          </cell>
          <cell r="K412">
            <v>0</v>
          </cell>
          <cell r="L412">
            <v>247.52735999999999</v>
          </cell>
          <cell r="M412">
            <v>-4.6423700000000006</v>
          </cell>
          <cell r="N412">
            <v>173.29261</v>
          </cell>
          <cell r="O412">
            <v>39.011150000000001</v>
          </cell>
          <cell r="P412">
            <v>0</v>
          </cell>
          <cell r="Q412">
            <v>0</v>
          </cell>
          <cell r="R412">
            <v>0</v>
          </cell>
          <cell r="S412">
            <v>15.72031</v>
          </cell>
          <cell r="T412">
            <v>0.31404000000000004</v>
          </cell>
          <cell r="U412">
            <v>82.173000000000002</v>
          </cell>
          <cell r="V412">
            <v>0</v>
          </cell>
          <cell r="W412">
            <v>0</v>
          </cell>
          <cell r="X412">
            <v>0</v>
          </cell>
          <cell r="Y412">
            <v>505.06688000000003</v>
          </cell>
          <cell r="Z412">
            <v>10.39467</v>
          </cell>
          <cell r="AA412">
            <v>4.1151800000000005</v>
          </cell>
          <cell r="AB412">
            <v>0</v>
          </cell>
          <cell r="AD412">
            <v>27.186409999999999</v>
          </cell>
          <cell r="AE412">
            <v>125.70178999999999</v>
          </cell>
          <cell r="AG412">
            <v>180</v>
          </cell>
          <cell r="AH412">
            <v>275</v>
          </cell>
          <cell r="AJ412">
            <v>0</v>
          </cell>
        </row>
        <row r="413">
          <cell r="A413" t="str">
            <v>SCI HEROUVILLE STE 513839447</v>
          </cell>
          <cell r="B413" t="str">
            <v>SCI HEROUVILLE STE 5138</v>
          </cell>
          <cell r="C413">
            <v>39447</v>
          </cell>
          <cell r="D413">
            <v>1794.9109599999999</v>
          </cell>
          <cell r="E413">
            <v>235.00626</v>
          </cell>
          <cell r="F413">
            <v>452.22651999999999</v>
          </cell>
          <cell r="G413">
            <v>0</v>
          </cell>
          <cell r="H413">
            <v>51.965269999999997</v>
          </cell>
          <cell r="I413">
            <v>0</v>
          </cell>
          <cell r="J413">
            <v>6.2821999999999996</v>
          </cell>
          <cell r="K413">
            <v>0</v>
          </cell>
          <cell r="L413">
            <v>424.02685000000002</v>
          </cell>
          <cell r="M413">
            <v>1.95191</v>
          </cell>
          <cell r="N413">
            <v>182.13972000000001</v>
          </cell>
          <cell r="O413">
            <v>44.872779999999999</v>
          </cell>
          <cell r="P413">
            <v>0</v>
          </cell>
          <cell r="Q413">
            <v>0</v>
          </cell>
          <cell r="R413">
            <v>0</v>
          </cell>
          <cell r="S413">
            <v>8.2672000000000008</v>
          </cell>
          <cell r="T413">
            <v>0.32183999999999996</v>
          </cell>
          <cell r="U413">
            <v>84.402000000000001</v>
          </cell>
          <cell r="V413">
            <v>0</v>
          </cell>
          <cell r="W413">
            <v>0</v>
          </cell>
          <cell r="X413">
            <v>0</v>
          </cell>
          <cell r="Y413">
            <v>505.06688000000003</v>
          </cell>
          <cell r="Z413">
            <v>13.713229999999999</v>
          </cell>
          <cell r="AA413">
            <v>6.6E-4</v>
          </cell>
          <cell r="AB413">
            <v>0</v>
          </cell>
          <cell r="AD413">
            <v>40.996960000000001</v>
          </cell>
          <cell r="AE413">
            <v>140.51823000000002</v>
          </cell>
          <cell r="AG413">
            <v>0</v>
          </cell>
          <cell r="AH413">
            <v>0</v>
          </cell>
          <cell r="AJ413">
            <v>0</v>
          </cell>
        </row>
        <row r="414">
          <cell r="A414" t="str">
            <v>SCI HEROUVILLE STE 5138BUDGET 2007</v>
          </cell>
          <cell r="B414" t="str">
            <v>SCI HEROUVILLE STE 5138</v>
          </cell>
          <cell r="C414" t="str">
            <v>BUDGET 2007</v>
          </cell>
          <cell r="D414">
            <v>1785.58</v>
          </cell>
          <cell r="E414">
            <v>225</v>
          </cell>
          <cell r="F414">
            <v>266.35500000000002</v>
          </cell>
          <cell r="G414">
            <v>84</v>
          </cell>
          <cell r="H414">
            <v>0</v>
          </cell>
          <cell r="I414">
            <v>0</v>
          </cell>
          <cell r="J414">
            <v>0</v>
          </cell>
          <cell r="K414">
            <v>0</v>
          </cell>
          <cell r="L414">
            <v>266.35500000000002</v>
          </cell>
          <cell r="M414">
            <v>0</v>
          </cell>
          <cell r="N414">
            <v>122</v>
          </cell>
          <cell r="O414">
            <v>44.639499999999998</v>
          </cell>
          <cell r="P414">
            <v>0</v>
          </cell>
          <cell r="Q414">
            <v>0</v>
          </cell>
          <cell r="R414">
            <v>0</v>
          </cell>
          <cell r="S414">
            <v>7.5</v>
          </cell>
          <cell r="T414">
            <v>0</v>
          </cell>
          <cell r="U414">
            <v>84</v>
          </cell>
          <cell r="V414">
            <v>0</v>
          </cell>
          <cell r="W414">
            <v>0</v>
          </cell>
          <cell r="X414">
            <v>3.7774960000000002</v>
          </cell>
          <cell r="Y414">
            <v>505.06688000000003</v>
          </cell>
          <cell r="Z414">
            <v>0</v>
          </cell>
          <cell r="AA414">
            <v>18.472999999999999</v>
          </cell>
          <cell r="AB414">
            <v>0</v>
          </cell>
          <cell r="AD414">
            <v>0</v>
          </cell>
          <cell r="AE414">
            <v>127.10681959999999</v>
          </cell>
          <cell r="AG414">
            <v>0</v>
          </cell>
          <cell r="AH414">
            <v>0</v>
          </cell>
          <cell r="AJ414">
            <v>0</v>
          </cell>
        </row>
        <row r="415">
          <cell r="A415" t="str">
            <v>SCI HEROUVILLE STE 5138BUDGET 2008</v>
          </cell>
          <cell r="B415" t="str">
            <v>SCI HEROUVILLE STE 5138</v>
          </cell>
          <cell r="C415" t="str">
            <v>BUDGET 2008</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G415">
            <v>0</v>
          </cell>
          <cell r="AH415">
            <v>0</v>
          </cell>
          <cell r="AJ415">
            <v>0</v>
          </cell>
        </row>
        <row r="416">
          <cell r="A416" t="str">
            <v>SCI HEROUVILLE STE 5138BUDGET 2009</v>
          </cell>
          <cell r="B416" t="str">
            <v>SCI HEROUVILLE STE 5138</v>
          </cell>
          <cell r="C416" t="str">
            <v>BUDGET 2009</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G416">
            <v>0</v>
          </cell>
          <cell r="AH416">
            <v>0</v>
          </cell>
          <cell r="AJ416">
            <v>0</v>
          </cell>
        </row>
        <row r="417">
          <cell r="A417" t="str">
            <v>SCI HEROUVILLE STE 5138BUDGET 2010</v>
          </cell>
          <cell r="B417" t="str">
            <v>SCI HEROUVILLE STE 5138</v>
          </cell>
          <cell r="C417" t="str">
            <v>BUDGET 2010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G417">
            <v>0</v>
          </cell>
          <cell r="AH417">
            <v>0</v>
          </cell>
          <cell r="AJ417">
            <v>0</v>
          </cell>
        </row>
        <row r="418">
          <cell r="A418" t="str">
            <v>SCI HEROUVILLE STE 5138BUDGET 2011</v>
          </cell>
          <cell r="B418" t="str">
            <v>SCI HEROUVILLE STE 5138</v>
          </cell>
          <cell r="C418" t="str">
            <v>BUDGET 2011</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D418">
            <v>0</v>
          </cell>
          <cell r="AE418">
            <v>0</v>
          </cell>
          <cell r="AG418">
            <v>0</v>
          </cell>
          <cell r="AH418">
            <v>0</v>
          </cell>
          <cell r="AJ418">
            <v>0</v>
          </cell>
        </row>
        <row r="419">
          <cell r="A419" t="str">
            <v>SCI HEROUVILLE STE 5138BUDGET 2012</v>
          </cell>
          <cell r="B419" t="str">
            <v>SCI HEROUVILLE STE 5138</v>
          </cell>
          <cell r="C419" t="str">
            <v>BUDGET 2012</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D419">
            <v>0</v>
          </cell>
          <cell r="AE419">
            <v>0</v>
          </cell>
          <cell r="AG419">
            <v>0</v>
          </cell>
          <cell r="AH419">
            <v>0</v>
          </cell>
          <cell r="AJ419">
            <v>0</v>
          </cell>
        </row>
        <row r="420">
          <cell r="A420" t="str">
            <v>SCI HEROUVILLE STE 5138BUDGET 2013</v>
          </cell>
          <cell r="B420" t="str">
            <v>SCI HEROUVILLE STE 5138</v>
          </cell>
          <cell r="C420" t="str">
            <v>BUDGET 2013</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G420">
            <v>0</v>
          </cell>
          <cell r="AH420">
            <v>0</v>
          </cell>
          <cell r="AJ420">
            <v>0</v>
          </cell>
        </row>
        <row r="421">
          <cell r="A421" t="str">
            <v>SCI HEROUVILLE STE 5138BUDGET 2014</v>
          </cell>
          <cell r="B421" t="str">
            <v>SCI HEROUVILLE STE 5138</v>
          </cell>
          <cell r="C421" t="str">
            <v>BUDGET 2014</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D421">
            <v>0</v>
          </cell>
          <cell r="AE421">
            <v>0</v>
          </cell>
          <cell r="AG421">
            <v>0</v>
          </cell>
          <cell r="AH421">
            <v>0</v>
          </cell>
          <cell r="AJ421">
            <v>0</v>
          </cell>
        </row>
        <row r="422">
          <cell r="A422" t="str">
            <v>SCI HEROUVILLE STE 5138BUDGET 2015</v>
          </cell>
          <cell r="B422" t="str">
            <v>SCI HEROUVILLE STE 5138</v>
          </cell>
          <cell r="C422" t="str">
            <v>BUDGET 2015</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D422">
            <v>0</v>
          </cell>
          <cell r="AE422">
            <v>0</v>
          </cell>
          <cell r="AG422">
            <v>0</v>
          </cell>
          <cell r="AH422">
            <v>0</v>
          </cell>
          <cell r="AJ422">
            <v>0</v>
          </cell>
        </row>
        <row r="423">
          <cell r="A423" t="str">
            <v>SCI HEROUVILLE STE 5138BUDGET 2016</v>
          </cell>
          <cell r="B423" t="str">
            <v>SCI HEROUVILLE STE 5138</v>
          </cell>
          <cell r="C423" t="str">
            <v>BUDGET 2016</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G423">
            <v>0</v>
          </cell>
          <cell r="AH423">
            <v>0</v>
          </cell>
          <cell r="AJ423">
            <v>0</v>
          </cell>
        </row>
        <row r="424">
          <cell r="A424" t="str">
            <v>SCI HEROUVILLE STE 5138BUDGET 2017</v>
          </cell>
          <cell r="B424" t="str">
            <v>SCI HEROUVILLE STE 5138</v>
          </cell>
          <cell r="C424" t="str">
            <v>BUDGET 2017</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G424">
            <v>0</v>
          </cell>
          <cell r="AH424">
            <v>0</v>
          </cell>
          <cell r="AJ424">
            <v>0</v>
          </cell>
        </row>
        <row r="425">
          <cell r="A425" t="str">
            <v>SAS PYRAMIDE 2 STE 514838717</v>
          </cell>
          <cell r="B425" t="str">
            <v>SAS PYRAMIDE 2 STE 5148</v>
          </cell>
          <cell r="C425">
            <v>38717</v>
          </cell>
          <cell r="D425">
            <v>0</v>
          </cell>
          <cell r="E425">
            <v>0</v>
          </cell>
          <cell r="F425">
            <v>0</v>
          </cell>
          <cell r="G425">
            <v>0</v>
          </cell>
          <cell r="H425">
            <v>0</v>
          </cell>
          <cell r="I425">
            <v>0</v>
          </cell>
          <cell r="J425">
            <v>0</v>
          </cell>
          <cell r="K425">
            <v>0</v>
          </cell>
          <cell r="L425">
            <v>0</v>
          </cell>
          <cell r="M425">
            <v>0.1</v>
          </cell>
          <cell r="N425">
            <v>0</v>
          </cell>
          <cell r="O425">
            <v>0</v>
          </cell>
          <cell r="P425">
            <v>0</v>
          </cell>
          <cell r="Q425">
            <v>0</v>
          </cell>
          <cell r="R425">
            <v>0</v>
          </cell>
          <cell r="S425">
            <v>15.069600000000001</v>
          </cell>
          <cell r="T425">
            <v>0.36259999999999998</v>
          </cell>
          <cell r="U425">
            <v>0</v>
          </cell>
          <cell r="V425">
            <v>0</v>
          </cell>
          <cell r="W425">
            <v>0</v>
          </cell>
          <cell r="X425">
            <v>0</v>
          </cell>
          <cell r="Y425">
            <v>0</v>
          </cell>
          <cell r="Z425">
            <v>0</v>
          </cell>
          <cell r="AA425">
            <v>0</v>
          </cell>
          <cell r="AB425">
            <v>0</v>
          </cell>
          <cell r="AD425">
            <v>6444.2857200000008</v>
          </cell>
          <cell r="AE425">
            <v>2608.5764599999998</v>
          </cell>
          <cell r="AG425">
            <v>0</v>
          </cell>
          <cell r="AH425">
            <v>0</v>
          </cell>
          <cell r="AJ425">
            <v>0</v>
          </cell>
        </row>
        <row r="426">
          <cell r="A426" t="str">
            <v>SAS PYRAMIDE 2 STE 514839082</v>
          </cell>
          <cell r="B426" t="str">
            <v>SAS PYRAMIDE 2 STE 5148</v>
          </cell>
          <cell r="C426">
            <v>39082</v>
          </cell>
          <cell r="D426">
            <v>0</v>
          </cell>
          <cell r="E426">
            <v>0</v>
          </cell>
          <cell r="F426">
            <v>0</v>
          </cell>
          <cell r="G426">
            <v>0</v>
          </cell>
          <cell r="H426">
            <v>0</v>
          </cell>
          <cell r="I426">
            <v>0</v>
          </cell>
          <cell r="J426">
            <v>0</v>
          </cell>
          <cell r="K426">
            <v>0</v>
          </cell>
          <cell r="L426">
            <v>0</v>
          </cell>
          <cell r="M426">
            <v>0.1</v>
          </cell>
          <cell r="N426">
            <v>0</v>
          </cell>
          <cell r="O426">
            <v>0</v>
          </cell>
          <cell r="P426">
            <v>0</v>
          </cell>
          <cell r="Q426">
            <v>0</v>
          </cell>
          <cell r="R426">
            <v>0</v>
          </cell>
          <cell r="S426">
            <v>4.1022799999999995</v>
          </cell>
          <cell r="T426">
            <v>0.34259999999999996</v>
          </cell>
          <cell r="U426">
            <v>0</v>
          </cell>
          <cell r="V426">
            <v>0</v>
          </cell>
          <cell r="W426">
            <v>0</v>
          </cell>
          <cell r="X426">
            <v>0</v>
          </cell>
          <cell r="Y426">
            <v>0</v>
          </cell>
          <cell r="Z426">
            <v>0</v>
          </cell>
          <cell r="AA426">
            <v>0</v>
          </cell>
          <cell r="AB426">
            <v>0</v>
          </cell>
          <cell r="AD426">
            <v>9723.4121400000004</v>
          </cell>
          <cell r="AE426">
            <v>2735.0667400000002</v>
          </cell>
          <cell r="AG426">
            <v>0</v>
          </cell>
          <cell r="AH426">
            <v>0</v>
          </cell>
          <cell r="AJ426">
            <v>0</v>
          </cell>
        </row>
        <row r="427">
          <cell r="A427" t="str">
            <v>SAS PYRAMIDE 2 STE 514839447</v>
          </cell>
          <cell r="B427" t="str">
            <v>SAS PYRAMIDE 2 STE 5148</v>
          </cell>
          <cell r="C427">
            <v>39447</v>
          </cell>
          <cell r="D427">
            <v>0</v>
          </cell>
          <cell r="E427">
            <v>0</v>
          </cell>
          <cell r="F427">
            <v>0</v>
          </cell>
          <cell r="G427">
            <v>0</v>
          </cell>
          <cell r="H427">
            <v>0</v>
          </cell>
          <cell r="I427">
            <v>0</v>
          </cell>
          <cell r="J427">
            <v>0</v>
          </cell>
          <cell r="K427">
            <v>0</v>
          </cell>
          <cell r="L427">
            <v>0</v>
          </cell>
          <cell r="M427">
            <v>0.1046</v>
          </cell>
          <cell r="N427">
            <v>0</v>
          </cell>
          <cell r="O427">
            <v>0</v>
          </cell>
          <cell r="P427">
            <v>0</v>
          </cell>
          <cell r="Q427">
            <v>0</v>
          </cell>
          <cell r="R427">
            <v>0</v>
          </cell>
          <cell r="S427">
            <v>5.3042100000000003</v>
          </cell>
          <cell r="T427">
            <v>3.2604000000000002</v>
          </cell>
          <cell r="U427">
            <v>0</v>
          </cell>
          <cell r="V427">
            <v>0</v>
          </cell>
          <cell r="W427">
            <v>0</v>
          </cell>
          <cell r="X427">
            <v>0</v>
          </cell>
          <cell r="Y427">
            <v>0</v>
          </cell>
          <cell r="Z427">
            <v>0</v>
          </cell>
          <cell r="AA427">
            <v>0</v>
          </cell>
          <cell r="AB427">
            <v>0</v>
          </cell>
          <cell r="AD427">
            <v>10726.117500000002</v>
          </cell>
          <cell r="AE427">
            <v>4465.2723299999998</v>
          </cell>
          <cell r="AG427">
            <v>0</v>
          </cell>
          <cell r="AH427">
            <v>0</v>
          </cell>
          <cell r="AJ427">
            <v>0</v>
          </cell>
        </row>
        <row r="428">
          <cell r="A428" t="str">
            <v>SAS PYRAMIDE 2 STE 5148BUDGET 2007</v>
          </cell>
          <cell r="B428" t="str">
            <v>SAS PYRAMIDE 2 STE 5148</v>
          </cell>
          <cell r="C428" t="str">
            <v>BUDGET 2007</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G428">
            <v>0</v>
          </cell>
          <cell r="AH428">
            <v>0</v>
          </cell>
          <cell r="AJ428">
            <v>0</v>
          </cell>
        </row>
        <row r="429">
          <cell r="A429" t="str">
            <v>SAS PYRAMIDE 2 STE 5148BUDGET 2008</v>
          </cell>
          <cell r="B429" t="str">
            <v>SAS PYRAMIDE 2 STE 5148</v>
          </cell>
          <cell r="C429" t="str">
            <v>BUDGET 2008</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G429">
            <v>0</v>
          </cell>
          <cell r="AH429">
            <v>0</v>
          </cell>
          <cell r="AJ429">
            <v>0</v>
          </cell>
        </row>
        <row r="430">
          <cell r="A430" t="str">
            <v>SAS PYRAMIDE 2 STE 5148BUDGET 2009</v>
          </cell>
          <cell r="B430" t="str">
            <v>SAS PYRAMIDE 2 STE 5148</v>
          </cell>
          <cell r="C430" t="str">
            <v>BUDGET 2009</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G430">
            <v>0</v>
          </cell>
          <cell r="AH430">
            <v>0</v>
          </cell>
          <cell r="AJ430">
            <v>0</v>
          </cell>
        </row>
        <row r="431">
          <cell r="A431" t="str">
            <v>SAS PYRAMIDE 2 STE 5148BUDGET 2010</v>
          </cell>
          <cell r="B431" t="str">
            <v>SAS PYRAMIDE 2 STE 5148</v>
          </cell>
          <cell r="C431" t="str">
            <v>BUDGET 2010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D431">
            <v>0</v>
          </cell>
          <cell r="AE431">
            <v>0</v>
          </cell>
          <cell r="AG431">
            <v>0</v>
          </cell>
          <cell r="AH431">
            <v>0</v>
          </cell>
          <cell r="AJ431">
            <v>0</v>
          </cell>
        </row>
        <row r="432">
          <cell r="A432" t="str">
            <v>SAS PYRAMIDE 2 STE 5148BUDGET 2011</v>
          </cell>
          <cell r="B432" t="str">
            <v>SAS PYRAMIDE 2 STE 5148</v>
          </cell>
          <cell r="C432" t="str">
            <v>BUDGET 2011</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D432">
            <v>0</v>
          </cell>
          <cell r="AE432">
            <v>0</v>
          </cell>
          <cell r="AG432">
            <v>0</v>
          </cell>
          <cell r="AH432">
            <v>0</v>
          </cell>
          <cell r="AJ432">
            <v>0</v>
          </cell>
        </row>
        <row r="433">
          <cell r="A433" t="str">
            <v>SAS PYRAMIDE 2 STE 5148BUDGET 2012</v>
          </cell>
          <cell r="B433" t="str">
            <v>SAS PYRAMIDE 2 STE 5148</v>
          </cell>
          <cell r="C433" t="str">
            <v>BUDGET 2012</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D433">
            <v>0</v>
          </cell>
          <cell r="AE433">
            <v>0</v>
          </cell>
          <cell r="AG433">
            <v>0</v>
          </cell>
          <cell r="AH433">
            <v>0</v>
          </cell>
          <cell r="AJ433">
            <v>0</v>
          </cell>
        </row>
        <row r="434">
          <cell r="A434" t="str">
            <v>SAS PYRAMIDE 2 STE 5148BUDGET 2013</v>
          </cell>
          <cell r="B434" t="str">
            <v>SAS PYRAMIDE 2 STE 5148</v>
          </cell>
          <cell r="C434" t="str">
            <v>BUDGET 2013</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D434">
            <v>0</v>
          </cell>
          <cell r="AE434">
            <v>0</v>
          </cell>
          <cell r="AG434">
            <v>0</v>
          </cell>
          <cell r="AH434">
            <v>0</v>
          </cell>
          <cell r="AJ434">
            <v>0</v>
          </cell>
        </row>
        <row r="435">
          <cell r="A435" t="str">
            <v>SAS PYRAMIDE 2 STE 5148BUDGET 2014</v>
          </cell>
          <cell r="B435" t="str">
            <v>SAS PYRAMIDE 2 STE 5148</v>
          </cell>
          <cell r="C435" t="str">
            <v>BUDGET 2014</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G435">
            <v>0</v>
          </cell>
          <cell r="AH435">
            <v>0</v>
          </cell>
          <cell r="AJ435">
            <v>0</v>
          </cell>
        </row>
        <row r="436">
          <cell r="A436" t="str">
            <v>SAS PYRAMIDE 2 STE 5148BUDGET 2015</v>
          </cell>
          <cell r="B436" t="str">
            <v>SAS PYRAMIDE 2 STE 5148</v>
          </cell>
          <cell r="C436" t="str">
            <v>BUDGET 2015</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G436">
            <v>0</v>
          </cell>
          <cell r="AH436">
            <v>0</v>
          </cell>
          <cell r="AJ436">
            <v>0</v>
          </cell>
        </row>
        <row r="437">
          <cell r="A437" t="str">
            <v>SAS PYRAMIDE 2 STE 5148BUDGET 2016</v>
          </cell>
          <cell r="B437" t="str">
            <v>SAS PYRAMIDE 2 STE 5148</v>
          </cell>
          <cell r="C437" t="str">
            <v>BUDGET 2016</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G437">
            <v>0</v>
          </cell>
          <cell r="AH437">
            <v>0</v>
          </cell>
          <cell r="AJ437">
            <v>0</v>
          </cell>
        </row>
        <row r="438">
          <cell r="A438" t="str">
            <v>SAS PYRAMIDE 2 STE 5148BUDGET 2017</v>
          </cell>
          <cell r="B438" t="str">
            <v>SAS PYRAMIDE 2 STE 5148</v>
          </cell>
          <cell r="C438" t="str">
            <v>BUDGET 2017</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G438">
            <v>0</v>
          </cell>
          <cell r="AH438">
            <v>0</v>
          </cell>
          <cell r="AJ438">
            <v>0</v>
          </cell>
        </row>
        <row r="439">
          <cell r="A439" t="str">
            <v>SCI QUAI DE SEINE STE 514938717</v>
          </cell>
          <cell r="B439" t="str">
            <v>SCI QUAI DE SEINE STE 5149</v>
          </cell>
          <cell r="C439">
            <v>38717</v>
          </cell>
          <cell r="D439">
            <v>452.56476000000004</v>
          </cell>
          <cell r="E439">
            <v>3.5400000000000002E-3</v>
          </cell>
          <cell r="F439">
            <v>86.08386999999999</v>
          </cell>
          <cell r="G439">
            <v>15.946759999999999</v>
          </cell>
          <cell r="H439">
            <v>10.4079</v>
          </cell>
          <cell r="I439">
            <v>0</v>
          </cell>
          <cell r="J439">
            <v>0</v>
          </cell>
          <cell r="K439">
            <v>0</v>
          </cell>
          <cell r="L439">
            <v>74.900700000000001</v>
          </cell>
          <cell r="M439">
            <v>1.8099400000000001</v>
          </cell>
          <cell r="N439">
            <v>19.912849999999999</v>
          </cell>
          <cell r="O439">
            <v>0</v>
          </cell>
          <cell r="P439">
            <v>0</v>
          </cell>
          <cell r="Q439">
            <v>0</v>
          </cell>
          <cell r="R439">
            <v>0</v>
          </cell>
          <cell r="S439">
            <v>10.43366</v>
          </cell>
          <cell r="T439">
            <v>0.35792000000000002</v>
          </cell>
          <cell r="U439">
            <v>4.7489999999999997</v>
          </cell>
          <cell r="V439">
            <v>11.198</v>
          </cell>
          <cell r="W439">
            <v>1.2769999999999999</v>
          </cell>
          <cell r="X439">
            <v>0</v>
          </cell>
          <cell r="Y439">
            <v>171.69315999999998</v>
          </cell>
          <cell r="Z439">
            <v>0</v>
          </cell>
          <cell r="AA439">
            <v>6.0999999999999997E-4</v>
          </cell>
          <cell r="AB439">
            <v>0</v>
          </cell>
          <cell r="AD439">
            <v>7.1755800000000001</v>
          </cell>
          <cell r="AE439">
            <v>318.87441999999999</v>
          </cell>
          <cell r="AG439">
            <v>0</v>
          </cell>
          <cell r="AH439">
            <v>0</v>
          </cell>
          <cell r="AJ439">
            <v>0</v>
          </cell>
        </row>
        <row r="440">
          <cell r="A440" t="str">
            <v>SCI QUAI DE SEINE STE 514939082</v>
          </cell>
          <cell r="B440" t="str">
            <v>SCI QUAI DE SEINE STE 5149</v>
          </cell>
          <cell r="C440">
            <v>39082</v>
          </cell>
          <cell r="D440">
            <v>343.44448</v>
          </cell>
          <cell r="E440">
            <v>2.3799999999999997E-3</v>
          </cell>
          <cell r="F440">
            <v>73.930290000000014</v>
          </cell>
          <cell r="G440">
            <v>14.441990000000001</v>
          </cell>
          <cell r="H440">
            <v>0.65402000000000404</v>
          </cell>
          <cell r="I440">
            <v>0</v>
          </cell>
          <cell r="J440">
            <v>0</v>
          </cell>
          <cell r="K440">
            <v>0</v>
          </cell>
          <cell r="L440">
            <v>59.732399999999998</v>
          </cell>
          <cell r="M440">
            <v>1.25865</v>
          </cell>
          <cell r="N440">
            <v>45.9099</v>
          </cell>
          <cell r="O440">
            <v>14.05288</v>
          </cell>
          <cell r="P440">
            <v>0</v>
          </cell>
          <cell r="Q440">
            <v>0</v>
          </cell>
          <cell r="R440">
            <v>0</v>
          </cell>
          <cell r="S440">
            <v>6.5967000000000011</v>
          </cell>
          <cell r="T440">
            <v>0.30401</v>
          </cell>
          <cell r="U440">
            <v>4.9039999999999999</v>
          </cell>
          <cell r="V440">
            <v>11.198</v>
          </cell>
          <cell r="W440">
            <v>0.95099999999999996</v>
          </cell>
          <cell r="X440">
            <v>0</v>
          </cell>
          <cell r="Y440">
            <v>171.69315999999998</v>
          </cell>
          <cell r="Z440">
            <v>0</v>
          </cell>
          <cell r="AA440">
            <v>1.25E-3</v>
          </cell>
          <cell r="AB440">
            <v>0</v>
          </cell>
          <cell r="AD440">
            <v>9.2976299999999998</v>
          </cell>
          <cell r="AE440">
            <v>323.88081</v>
          </cell>
          <cell r="AG440">
            <v>0</v>
          </cell>
          <cell r="AH440">
            <v>0</v>
          </cell>
          <cell r="AJ440">
            <v>0</v>
          </cell>
        </row>
        <row r="441">
          <cell r="A441" t="str">
            <v>SCI QUAI DE SEINE STE 514939447</v>
          </cell>
          <cell r="B441" t="str">
            <v>SCI QUAI DE SEINE STE 5149</v>
          </cell>
          <cell r="C441">
            <v>39447</v>
          </cell>
          <cell r="D441">
            <v>414.48790000000002</v>
          </cell>
          <cell r="E441">
            <v>5.7670399999999997</v>
          </cell>
          <cell r="F441">
            <v>74.351869999999991</v>
          </cell>
          <cell r="G441">
            <v>16.248999999999999</v>
          </cell>
          <cell r="H441">
            <v>4.4485200000000003</v>
          </cell>
          <cell r="I441">
            <v>0</v>
          </cell>
          <cell r="J441">
            <v>0</v>
          </cell>
          <cell r="K441">
            <v>0</v>
          </cell>
          <cell r="L441">
            <v>81.146410000000003</v>
          </cell>
          <cell r="M441">
            <v>1.07375</v>
          </cell>
          <cell r="N441">
            <v>0</v>
          </cell>
          <cell r="O441">
            <v>19.296140000000001</v>
          </cell>
          <cell r="P441">
            <v>0</v>
          </cell>
          <cell r="Q441">
            <v>0</v>
          </cell>
          <cell r="R441">
            <v>0</v>
          </cell>
          <cell r="S441">
            <v>6.3244800000000003</v>
          </cell>
          <cell r="T441">
            <v>0.44142000000000003</v>
          </cell>
          <cell r="U441">
            <v>5.0510000000000002</v>
          </cell>
          <cell r="V441">
            <v>11.198</v>
          </cell>
          <cell r="W441">
            <v>0.97</v>
          </cell>
          <cell r="X441">
            <v>0</v>
          </cell>
          <cell r="Y441">
            <v>94.325279999999978</v>
          </cell>
          <cell r="Z441">
            <v>0</v>
          </cell>
          <cell r="AA441">
            <v>1.82E-3</v>
          </cell>
          <cell r="AB441">
            <v>0</v>
          </cell>
          <cell r="AD441">
            <v>10.12799</v>
          </cell>
          <cell r="AE441">
            <v>400.8014</v>
          </cell>
          <cell r="AG441">
            <v>6.4705699999999995</v>
          </cell>
          <cell r="AH441">
            <v>0</v>
          </cell>
          <cell r="AJ441">
            <v>0</v>
          </cell>
        </row>
        <row r="442">
          <cell r="A442" t="str">
            <v>SCI QUAI DE SEINE STE 5149BUDGET 2007</v>
          </cell>
          <cell r="B442" t="str">
            <v>SCI QUAI DE SEINE STE 5149</v>
          </cell>
          <cell r="C442" t="str">
            <v>BUDGET 2007</v>
          </cell>
          <cell r="D442">
            <v>416.21</v>
          </cell>
          <cell r="E442">
            <v>0</v>
          </cell>
          <cell r="F442">
            <v>81.421999999999997</v>
          </cell>
          <cell r="G442">
            <v>15.222</v>
          </cell>
          <cell r="H442">
            <v>0</v>
          </cell>
          <cell r="I442">
            <v>0</v>
          </cell>
          <cell r="J442">
            <v>0</v>
          </cell>
          <cell r="K442">
            <v>0</v>
          </cell>
          <cell r="L442">
            <v>75.822000000000003</v>
          </cell>
          <cell r="M442">
            <v>0.8</v>
          </cell>
          <cell r="N442">
            <v>4.8</v>
          </cell>
          <cell r="O442">
            <v>0</v>
          </cell>
          <cell r="P442">
            <v>0</v>
          </cell>
          <cell r="Q442">
            <v>0</v>
          </cell>
          <cell r="R442">
            <v>0</v>
          </cell>
          <cell r="S442">
            <v>7.8</v>
          </cell>
          <cell r="T442">
            <v>0</v>
          </cell>
          <cell r="U442">
            <v>3.024</v>
          </cell>
          <cell r="V442">
            <v>11.198</v>
          </cell>
          <cell r="W442">
            <v>1</v>
          </cell>
          <cell r="X442">
            <v>0</v>
          </cell>
          <cell r="Y442">
            <v>90.07662044198895</v>
          </cell>
          <cell r="Z442">
            <v>0</v>
          </cell>
          <cell r="AA442">
            <v>0</v>
          </cell>
          <cell r="AB442">
            <v>0</v>
          </cell>
          <cell r="AD442">
            <v>0</v>
          </cell>
          <cell r="AE442">
            <v>337.31008063299743</v>
          </cell>
          <cell r="AG442">
            <v>0</v>
          </cell>
          <cell r="AH442">
            <v>0</v>
          </cell>
          <cell r="AJ442">
            <v>0</v>
          </cell>
        </row>
        <row r="443">
          <cell r="A443" t="str">
            <v>SCI QUAI DE SEINE STE 5149BUDGET 2008</v>
          </cell>
          <cell r="B443" t="str">
            <v>SCI QUAI DE SEINE STE 5149</v>
          </cell>
          <cell r="C443" t="str">
            <v>BUDGET 2008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G443">
            <v>0</v>
          </cell>
          <cell r="AH443">
            <v>0</v>
          </cell>
          <cell r="AJ443">
            <v>0</v>
          </cell>
        </row>
        <row r="444">
          <cell r="A444" t="str">
            <v>SCI QUAI DE SEINE STE 5149BUDGET 2009</v>
          </cell>
          <cell r="B444" t="str">
            <v>SCI QUAI DE SEINE STE 5149</v>
          </cell>
          <cell r="C444" t="str">
            <v>BUDGET 2009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G444">
            <v>0</v>
          </cell>
          <cell r="AH444">
            <v>0</v>
          </cell>
          <cell r="AJ444">
            <v>0</v>
          </cell>
        </row>
        <row r="445">
          <cell r="A445" t="str">
            <v>SCI QUAI DE SEINE STE 5149BUDGET 2010</v>
          </cell>
          <cell r="B445" t="str">
            <v>SCI QUAI DE SEINE STE 5149</v>
          </cell>
          <cell r="C445" t="str">
            <v>BUDGET 2010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G445">
            <v>0</v>
          </cell>
          <cell r="AH445">
            <v>0</v>
          </cell>
          <cell r="AJ445">
            <v>0</v>
          </cell>
        </row>
        <row r="446">
          <cell r="A446" t="str">
            <v>SCI QUAI DE SEINE STE 5149BUDGET 2011</v>
          </cell>
          <cell r="B446" t="str">
            <v>SCI QUAI DE SEINE STE 5149</v>
          </cell>
          <cell r="C446" t="str">
            <v>BUDGET 2011</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G446">
            <v>0</v>
          </cell>
          <cell r="AH446">
            <v>0</v>
          </cell>
          <cell r="AJ446">
            <v>0</v>
          </cell>
        </row>
        <row r="447">
          <cell r="A447" t="str">
            <v>SCI QUAI DE SEINE STE 5149BUDGET 2012</v>
          </cell>
          <cell r="B447" t="str">
            <v>SCI QUAI DE SEINE STE 5149</v>
          </cell>
          <cell r="C447" t="str">
            <v>BUDGET 2012</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G447">
            <v>0</v>
          </cell>
          <cell r="AH447">
            <v>0</v>
          </cell>
          <cell r="AJ447">
            <v>0</v>
          </cell>
        </row>
        <row r="448">
          <cell r="A448" t="str">
            <v>SCI QUAI DE SEINE STE 5149BUDGET 2013</v>
          </cell>
          <cell r="B448" t="str">
            <v>SCI QUAI DE SEINE STE 5149</v>
          </cell>
          <cell r="C448" t="str">
            <v>BUDGET 2013</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G448">
            <v>0</v>
          </cell>
          <cell r="AH448">
            <v>0</v>
          </cell>
          <cell r="AJ448">
            <v>0</v>
          </cell>
        </row>
        <row r="449">
          <cell r="A449" t="str">
            <v>SCI QUAI DE SEINE STE 5149BUDGET 2014</v>
          </cell>
          <cell r="B449" t="str">
            <v>SCI QUAI DE SEINE STE 5149</v>
          </cell>
          <cell r="C449" t="str">
            <v>BUDGET 2014</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G449">
            <v>0</v>
          </cell>
          <cell r="AH449">
            <v>0</v>
          </cell>
          <cell r="AJ449">
            <v>0</v>
          </cell>
        </row>
        <row r="450">
          <cell r="A450" t="str">
            <v>SCI QUAI DE SEINE STE 5149BUDGET 2015</v>
          </cell>
          <cell r="B450" t="str">
            <v>SCI QUAI DE SEINE STE 5149</v>
          </cell>
          <cell r="C450" t="str">
            <v>BUDGET 2015</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G450">
            <v>0</v>
          </cell>
          <cell r="AH450">
            <v>0</v>
          </cell>
          <cell r="AJ450">
            <v>0</v>
          </cell>
        </row>
        <row r="451">
          <cell r="A451" t="str">
            <v>SCI QUAI DE SEINE STE 5149BUDGET 2016</v>
          </cell>
          <cell r="B451" t="str">
            <v>SCI QUAI DE SEINE STE 5149</v>
          </cell>
          <cell r="C451" t="str">
            <v>BUDGET 2016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G451">
            <v>0</v>
          </cell>
          <cell r="AH451">
            <v>0</v>
          </cell>
          <cell r="AJ451">
            <v>0</v>
          </cell>
        </row>
        <row r="452">
          <cell r="A452" t="str">
            <v>SCI QUAI DE SEINE STE 5149BUDGET 2017</v>
          </cell>
          <cell r="B452" t="str">
            <v>SCI QUAI DE SEINE STE 5149</v>
          </cell>
          <cell r="C452" t="str">
            <v>BUDGET 2017</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G452">
            <v>0</v>
          </cell>
          <cell r="AH452">
            <v>0</v>
          </cell>
          <cell r="AJ452">
            <v>0</v>
          </cell>
        </row>
        <row r="453">
          <cell r="A453" t="str">
            <v>SCI RUEIL APOLLO STE 545238717</v>
          </cell>
          <cell r="B453" t="str">
            <v>SCI RUEIL APOLLO STE 5452</v>
          </cell>
          <cell r="C453">
            <v>38717</v>
          </cell>
          <cell r="D453">
            <v>555.18616000000009</v>
          </cell>
          <cell r="E453">
            <v>2.5000000000000001E-4</v>
          </cell>
          <cell r="F453">
            <v>25.408060000000003</v>
          </cell>
          <cell r="G453">
            <v>75.066999999999993</v>
          </cell>
          <cell r="H453">
            <v>0</v>
          </cell>
          <cell r="I453">
            <v>0</v>
          </cell>
          <cell r="J453">
            <v>0</v>
          </cell>
          <cell r="K453">
            <v>0</v>
          </cell>
          <cell r="L453">
            <v>25.408060000000003</v>
          </cell>
          <cell r="M453">
            <v>-3.3035900000000002</v>
          </cell>
          <cell r="N453">
            <v>0</v>
          </cell>
          <cell r="O453">
            <v>19.431519999999999</v>
          </cell>
          <cell r="P453">
            <v>0</v>
          </cell>
          <cell r="Q453">
            <v>0</v>
          </cell>
          <cell r="R453">
            <v>0</v>
          </cell>
          <cell r="S453">
            <v>7.1</v>
          </cell>
          <cell r="T453">
            <v>1.58754</v>
          </cell>
          <cell r="U453">
            <v>49.145000000000003</v>
          </cell>
          <cell r="V453">
            <v>25.922000000000001</v>
          </cell>
          <cell r="W453">
            <v>0</v>
          </cell>
          <cell r="X453">
            <v>0</v>
          </cell>
          <cell r="Y453">
            <v>226.20102</v>
          </cell>
          <cell r="Z453">
            <v>0</v>
          </cell>
          <cell r="AA453">
            <v>6.8000000000000005E-4</v>
          </cell>
          <cell r="AB453">
            <v>0</v>
          </cell>
          <cell r="AD453">
            <v>7.2386800000000004</v>
          </cell>
          <cell r="AE453">
            <v>269.32981000000001</v>
          </cell>
          <cell r="AG453">
            <v>0</v>
          </cell>
          <cell r="AH453">
            <v>0</v>
          </cell>
          <cell r="AJ453">
            <v>0</v>
          </cell>
        </row>
        <row r="454">
          <cell r="A454" t="str">
            <v>SCI RUEIL APOLLO STE 545239082</v>
          </cell>
          <cell r="B454" t="str">
            <v>SCI RUEIL APOLLO STE 5452</v>
          </cell>
          <cell r="C454">
            <v>39082</v>
          </cell>
          <cell r="D454">
            <v>683.71271999999999</v>
          </cell>
          <cell r="E454">
            <v>1.7674300000000001</v>
          </cell>
          <cell r="F454">
            <v>40.475160000000002</v>
          </cell>
          <cell r="G454">
            <v>76.900999999999996</v>
          </cell>
          <cell r="H454">
            <v>2.8525399999999999</v>
          </cell>
          <cell r="I454">
            <v>0</v>
          </cell>
          <cell r="J454">
            <v>0</v>
          </cell>
          <cell r="K454">
            <v>0</v>
          </cell>
          <cell r="L454">
            <v>38.745239999999995</v>
          </cell>
          <cell r="M454">
            <v>5.29983</v>
          </cell>
          <cell r="N454">
            <v>0</v>
          </cell>
          <cell r="O454">
            <v>23.929950000000002</v>
          </cell>
          <cell r="P454">
            <v>0</v>
          </cell>
          <cell r="Q454">
            <v>0</v>
          </cell>
          <cell r="R454">
            <v>0</v>
          </cell>
          <cell r="S454">
            <v>7.8016300000000003</v>
          </cell>
          <cell r="T454">
            <v>0.74494000000000005</v>
          </cell>
          <cell r="U454">
            <v>50.978999999999999</v>
          </cell>
          <cell r="V454">
            <v>25.922000000000001</v>
          </cell>
          <cell r="W454">
            <v>0</v>
          </cell>
          <cell r="X454">
            <v>0</v>
          </cell>
          <cell r="Y454">
            <v>265.47708</v>
          </cell>
          <cell r="Z454">
            <v>0</v>
          </cell>
          <cell r="AA454">
            <v>3.4000000000000002E-4</v>
          </cell>
          <cell r="AB454">
            <v>0</v>
          </cell>
          <cell r="AD454">
            <v>19.854240000000001</v>
          </cell>
          <cell r="AE454">
            <v>162.06259</v>
          </cell>
          <cell r="AG454">
            <v>0</v>
          </cell>
          <cell r="AH454">
            <v>2.0000000000000002E-5</v>
          </cell>
          <cell r="AJ454">
            <v>0</v>
          </cell>
        </row>
        <row r="455">
          <cell r="A455" t="str">
            <v>SCI RUEIL APOLLO STE 545239447</v>
          </cell>
          <cell r="B455" t="str">
            <v>SCI RUEIL APOLLO STE 5452</v>
          </cell>
          <cell r="C455">
            <v>39447</v>
          </cell>
          <cell r="D455">
            <v>398.34383000000003</v>
          </cell>
          <cell r="E455">
            <v>1.75E-3</v>
          </cell>
          <cell r="F455">
            <v>25.223610000000001</v>
          </cell>
          <cell r="G455">
            <v>40.175799999999995</v>
          </cell>
          <cell r="H455">
            <v>9.0389300000000006</v>
          </cell>
          <cell r="I455">
            <v>0</v>
          </cell>
          <cell r="J455">
            <v>0</v>
          </cell>
          <cell r="K455">
            <v>0</v>
          </cell>
          <cell r="L455">
            <v>38.745339999999999</v>
          </cell>
          <cell r="M455">
            <v>2.5088400000000002</v>
          </cell>
          <cell r="N455">
            <v>0</v>
          </cell>
          <cell r="O455">
            <v>36.184710000000003</v>
          </cell>
          <cell r="P455">
            <v>0</v>
          </cell>
          <cell r="Q455">
            <v>0</v>
          </cell>
          <cell r="R455">
            <v>0</v>
          </cell>
          <cell r="S455">
            <v>28.866550000000004</v>
          </cell>
          <cell r="T455">
            <v>0.72523000000000004</v>
          </cell>
          <cell r="U455">
            <v>52.564999999999998</v>
          </cell>
          <cell r="V455">
            <v>25.922000000000001</v>
          </cell>
          <cell r="W455">
            <v>0</v>
          </cell>
          <cell r="X455">
            <v>0</v>
          </cell>
          <cell r="Y455">
            <v>265.47707000000003</v>
          </cell>
          <cell r="Z455">
            <v>0</v>
          </cell>
          <cell r="AA455">
            <v>7.0999999999999991E-4</v>
          </cell>
          <cell r="AB455">
            <v>0</v>
          </cell>
          <cell r="AD455">
            <v>14.458690000000001</v>
          </cell>
          <cell r="AE455">
            <v>184.05305999999999</v>
          </cell>
          <cell r="AG455">
            <v>0</v>
          </cell>
          <cell r="AH455">
            <v>0</v>
          </cell>
          <cell r="AJ455">
            <v>0</v>
          </cell>
        </row>
        <row r="456">
          <cell r="A456" t="str">
            <v>SCI RUEIL APOLLO STE 5452BUDGET 2007</v>
          </cell>
          <cell r="B456" t="str">
            <v>SCI RUEIL APOLLO STE 5452</v>
          </cell>
          <cell r="C456" t="str">
            <v>BUDGET 2007</v>
          </cell>
          <cell r="D456">
            <v>398.34383000000003</v>
          </cell>
          <cell r="E456">
            <v>0</v>
          </cell>
          <cell r="F456">
            <v>21.1233</v>
          </cell>
          <cell r="G456">
            <v>43.762999999999998</v>
          </cell>
          <cell r="H456">
            <v>0</v>
          </cell>
          <cell r="I456">
            <v>0</v>
          </cell>
          <cell r="J456">
            <v>0</v>
          </cell>
          <cell r="K456">
            <v>1.8023399999999998</v>
          </cell>
          <cell r="L456">
            <v>39.520144800000004</v>
          </cell>
          <cell r="M456">
            <v>1.7645999999999999</v>
          </cell>
          <cell r="N456">
            <v>0</v>
          </cell>
          <cell r="O456">
            <v>13.94203405</v>
          </cell>
          <cell r="P456">
            <v>0</v>
          </cell>
          <cell r="Q456">
            <v>3.4679999999999997E-4</v>
          </cell>
          <cell r="R456">
            <v>0</v>
          </cell>
          <cell r="S456">
            <v>5.9820000000000002</v>
          </cell>
          <cell r="T456">
            <v>0</v>
          </cell>
          <cell r="U456">
            <v>51.998580000000004</v>
          </cell>
          <cell r="V456">
            <v>25.922000000000001</v>
          </cell>
          <cell r="W456">
            <v>12.28182</v>
          </cell>
          <cell r="X456">
            <v>0</v>
          </cell>
          <cell r="Y456">
            <v>266.15748351598199</v>
          </cell>
          <cell r="Z456">
            <v>0</v>
          </cell>
          <cell r="AA456">
            <v>4.8518387999999995</v>
          </cell>
          <cell r="AB456">
            <v>143.91399999999999</v>
          </cell>
          <cell r="AD456">
            <v>6.7657014000000002</v>
          </cell>
          <cell r="AE456">
            <v>181.8408096</v>
          </cell>
          <cell r="AG456">
            <v>0</v>
          </cell>
          <cell r="AH456">
            <v>0</v>
          </cell>
          <cell r="AJ456">
            <v>0</v>
          </cell>
        </row>
        <row r="457">
          <cell r="A457" t="str">
            <v>SCI RUEIL APOLLO STE 5452BUDGET 2008</v>
          </cell>
          <cell r="B457" t="str">
            <v>SCI RUEIL APOLLO STE 5452</v>
          </cell>
          <cell r="C457" t="str">
            <v>BUDGET 2008</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D457">
            <v>0</v>
          </cell>
          <cell r="AE457">
            <v>0</v>
          </cell>
          <cell r="AG457">
            <v>0</v>
          </cell>
          <cell r="AH457">
            <v>0</v>
          </cell>
          <cell r="AJ457">
            <v>0</v>
          </cell>
        </row>
        <row r="458">
          <cell r="A458" t="str">
            <v>SCI RUEIL APOLLO STE 5452BUDGET 2009</v>
          </cell>
          <cell r="B458" t="str">
            <v>SCI RUEIL APOLLO STE 5452</v>
          </cell>
          <cell r="C458" t="str">
            <v>BUDGET 2009</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D458">
            <v>0</v>
          </cell>
          <cell r="AE458">
            <v>0</v>
          </cell>
          <cell r="AG458">
            <v>0</v>
          </cell>
          <cell r="AH458">
            <v>0</v>
          </cell>
          <cell r="AJ458">
            <v>0</v>
          </cell>
        </row>
        <row r="459">
          <cell r="A459" t="str">
            <v>SCI RUEIL APOLLO STE 5452BUDGET 2010</v>
          </cell>
          <cell r="B459" t="str">
            <v>SCI RUEIL APOLLO STE 5452</v>
          </cell>
          <cell r="C459" t="str">
            <v>BUDGET 2010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D459">
            <v>0</v>
          </cell>
          <cell r="AE459">
            <v>0</v>
          </cell>
          <cell r="AG459">
            <v>0</v>
          </cell>
          <cell r="AH459">
            <v>0</v>
          </cell>
          <cell r="AJ459">
            <v>0</v>
          </cell>
        </row>
        <row r="460">
          <cell r="A460" t="str">
            <v>SCI RUEIL APOLLO STE 5452BUDGET 2011</v>
          </cell>
          <cell r="B460" t="str">
            <v>SCI RUEIL APOLLO STE 5452</v>
          </cell>
          <cell r="C460" t="str">
            <v>BUDGET 2011</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D460">
            <v>0</v>
          </cell>
          <cell r="AE460">
            <v>0</v>
          </cell>
          <cell r="AG460">
            <v>0</v>
          </cell>
          <cell r="AH460">
            <v>0</v>
          </cell>
          <cell r="AJ460">
            <v>0</v>
          </cell>
        </row>
        <row r="461">
          <cell r="A461" t="str">
            <v>SCI RUEIL APOLLO STE 5452BUDGET 2012</v>
          </cell>
          <cell r="B461" t="str">
            <v>SCI RUEIL APOLLO STE 5452</v>
          </cell>
          <cell r="C461" t="str">
            <v>BUDGET 2012</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D461">
            <v>0</v>
          </cell>
          <cell r="AE461">
            <v>0</v>
          </cell>
          <cell r="AG461">
            <v>0</v>
          </cell>
          <cell r="AH461">
            <v>0</v>
          </cell>
          <cell r="AJ461">
            <v>0</v>
          </cell>
        </row>
        <row r="462">
          <cell r="A462" t="str">
            <v>SCI RUEIL APOLLO STE 5452BUDGET 2013</v>
          </cell>
          <cell r="B462" t="str">
            <v>SCI RUEIL APOLLO STE 5452</v>
          </cell>
          <cell r="C462" t="str">
            <v>BUDGET 2013</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D462">
            <v>0</v>
          </cell>
          <cell r="AE462">
            <v>0</v>
          </cell>
          <cell r="AG462">
            <v>0</v>
          </cell>
          <cell r="AH462">
            <v>0</v>
          </cell>
          <cell r="AJ462">
            <v>0</v>
          </cell>
        </row>
        <row r="463">
          <cell r="A463" t="str">
            <v>SCI RUEIL APOLLO STE 5452BUDGET 2014</v>
          </cell>
          <cell r="B463" t="str">
            <v>SCI RUEIL APOLLO STE 5452</v>
          </cell>
          <cell r="C463" t="str">
            <v>BUDGET 2014</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D463">
            <v>0</v>
          </cell>
          <cell r="AE463">
            <v>0</v>
          </cell>
          <cell r="AG463">
            <v>0</v>
          </cell>
          <cell r="AH463">
            <v>0</v>
          </cell>
          <cell r="AJ463">
            <v>0</v>
          </cell>
        </row>
        <row r="464">
          <cell r="A464" t="str">
            <v>SCI RUEIL APOLLO STE 5452BUDGET 2015</v>
          </cell>
          <cell r="B464" t="str">
            <v>SCI RUEIL APOLLO STE 5452</v>
          </cell>
          <cell r="C464" t="str">
            <v>BUDGET 2015</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D464">
            <v>0</v>
          </cell>
          <cell r="AE464">
            <v>0</v>
          </cell>
          <cell r="AG464">
            <v>0</v>
          </cell>
          <cell r="AH464">
            <v>0</v>
          </cell>
          <cell r="AJ464">
            <v>0</v>
          </cell>
        </row>
        <row r="465">
          <cell r="A465" t="str">
            <v>SCI RUEIL APOLLO STE 5452BUDGET 2016</v>
          </cell>
          <cell r="B465" t="str">
            <v>SCI RUEIL APOLLO STE 5452</v>
          </cell>
          <cell r="C465" t="str">
            <v>BUDGET 2016</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D465">
            <v>0</v>
          </cell>
          <cell r="AE465">
            <v>0</v>
          </cell>
          <cell r="AG465">
            <v>0</v>
          </cell>
          <cell r="AH465">
            <v>0</v>
          </cell>
          <cell r="AJ465">
            <v>0</v>
          </cell>
        </row>
        <row r="466">
          <cell r="A466" t="str">
            <v>SCI RUEIL APOLLO STE 5452BUDGET 2017</v>
          </cell>
          <cell r="B466" t="str">
            <v>SCI RUEIL APOLLO STE 5452</v>
          </cell>
          <cell r="C466" t="str">
            <v>BUDGET 2017</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D466">
            <v>0</v>
          </cell>
          <cell r="AE466">
            <v>0</v>
          </cell>
          <cell r="AG466">
            <v>0</v>
          </cell>
          <cell r="AH466">
            <v>0</v>
          </cell>
          <cell r="AJ466">
            <v>0</v>
          </cell>
        </row>
        <row r="467">
          <cell r="A467" t="str">
            <v>SCI ST DENIS TALANGE STE 515138717</v>
          </cell>
          <cell r="B467" t="str">
            <v>SCI ST DENIS TALANGE STE 5151</v>
          </cell>
          <cell r="C467">
            <v>38717</v>
          </cell>
          <cell r="D467">
            <v>7408.9537599999985</v>
          </cell>
          <cell r="E467">
            <v>892.16330000000005</v>
          </cell>
          <cell r="F467">
            <v>3662.04691</v>
          </cell>
          <cell r="G467">
            <v>708.02958999999998</v>
          </cell>
          <cell r="H467">
            <v>-182.94171</v>
          </cell>
          <cell r="I467">
            <v>0</v>
          </cell>
          <cell r="J467">
            <v>286.58116999999999</v>
          </cell>
          <cell r="K467">
            <v>0</v>
          </cell>
          <cell r="L467">
            <v>3412.6238499999999</v>
          </cell>
          <cell r="M467">
            <v>89.516940000000005</v>
          </cell>
          <cell r="N467">
            <v>438.14779000000004</v>
          </cell>
          <cell r="O467">
            <v>185.22384</v>
          </cell>
          <cell r="P467">
            <v>0</v>
          </cell>
          <cell r="Q467">
            <v>0</v>
          </cell>
          <cell r="R467">
            <v>0</v>
          </cell>
          <cell r="S467">
            <v>46.027209999999997</v>
          </cell>
          <cell r="T467">
            <v>8.8208599999999997</v>
          </cell>
          <cell r="U467">
            <v>720.75149999999996</v>
          </cell>
          <cell r="V467">
            <v>25.428600000000003</v>
          </cell>
          <cell r="W467">
            <v>1.3371999999999999</v>
          </cell>
          <cell r="X467">
            <v>0</v>
          </cell>
          <cell r="Y467">
            <v>2895.4292599999999</v>
          </cell>
          <cell r="Z467">
            <v>365.18302</v>
          </cell>
          <cell r="AA467">
            <v>140</v>
          </cell>
          <cell r="AB467">
            <v>224.08150000000001</v>
          </cell>
          <cell r="AD467">
            <v>100.17171</v>
          </cell>
          <cell r="AE467">
            <v>2603.2482099999997</v>
          </cell>
          <cell r="AG467">
            <v>3.2699999999999999E-3</v>
          </cell>
          <cell r="AH467">
            <v>1.14E-3</v>
          </cell>
          <cell r="AJ467">
            <v>0</v>
          </cell>
        </row>
        <row r="468">
          <cell r="A468" t="str">
            <v>SCI ST DENIS TALANGE STE 515139082</v>
          </cell>
          <cell r="B468" t="str">
            <v>SCI ST DENIS TALANGE STE 5151</v>
          </cell>
          <cell r="C468">
            <v>39082</v>
          </cell>
          <cell r="D468">
            <v>7551.3074100000003</v>
          </cell>
          <cell r="E468">
            <v>280.97050000000002</v>
          </cell>
          <cell r="F468">
            <v>3552.3279900000002</v>
          </cell>
          <cell r="G468">
            <v>464.26151999999996</v>
          </cell>
          <cell r="H468">
            <v>122.07983999999999</v>
          </cell>
          <cell r="I468">
            <v>0</v>
          </cell>
          <cell r="J468">
            <v>352.18302</v>
          </cell>
          <cell r="K468">
            <v>0</v>
          </cell>
          <cell r="L468">
            <v>3407.2393300000003</v>
          </cell>
          <cell r="M468">
            <v>10.726030000000002</v>
          </cell>
          <cell r="N468">
            <v>466.09843000000006</v>
          </cell>
          <cell r="O468">
            <v>188.68509</v>
          </cell>
          <cell r="P468">
            <v>0</v>
          </cell>
          <cell r="Q468">
            <v>0</v>
          </cell>
          <cell r="R468">
            <v>0</v>
          </cell>
          <cell r="S468">
            <v>22.150839999999999</v>
          </cell>
          <cell r="T468">
            <v>0.50522</v>
          </cell>
          <cell r="U468">
            <v>550.29250000000002</v>
          </cell>
          <cell r="V468">
            <v>25.4358</v>
          </cell>
          <cell r="W468">
            <v>0.14165</v>
          </cell>
          <cell r="X468">
            <v>0</v>
          </cell>
          <cell r="Y468">
            <v>2901.3577999999998</v>
          </cell>
          <cell r="Z468">
            <v>276.25769000000003</v>
          </cell>
          <cell r="AA468">
            <v>69.599999999999994</v>
          </cell>
          <cell r="AB468">
            <v>230.04499999999999</v>
          </cell>
          <cell r="AD468">
            <v>162.43630999999999</v>
          </cell>
          <cell r="AE468">
            <v>2522.3444099999997</v>
          </cell>
          <cell r="AG468">
            <v>3.5299999999999997E-3</v>
          </cell>
          <cell r="AH468">
            <v>1.0400000000000001E-3</v>
          </cell>
          <cell r="AJ468">
            <v>0</v>
          </cell>
        </row>
        <row r="469">
          <cell r="A469" t="str">
            <v>SCI ST DENIS TALANGE STE 515139447</v>
          </cell>
          <cell r="B469" t="str">
            <v>SCI ST DENIS TALANGE STE 5151</v>
          </cell>
          <cell r="C469">
            <v>39447</v>
          </cell>
          <cell r="D469">
            <v>7964.9221400000006</v>
          </cell>
          <cell r="E469">
            <v>1145.7138199999999</v>
          </cell>
          <cell r="F469">
            <v>3546.1662999999999</v>
          </cell>
          <cell r="G469">
            <v>165.17515999999998</v>
          </cell>
          <cell r="H469">
            <v>22.710349999999998</v>
          </cell>
          <cell r="I469">
            <v>0</v>
          </cell>
          <cell r="J469">
            <v>0</v>
          </cell>
          <cell r="K469">
            <v>0</v>
          </cell>
          <cell r="L469">
            <v>3255.0033200000003</v>
          </cell>
          <cell r="M469">
            <v>9.79711</v>
          </cell>
          <cell r="N469">
            <v>626.98251000000005</v>
          </cell>
          <cell r="O469">
            <v>201.02867000000001</v>
          </cell>
          <cell r="P469">
            <v>0</v>
          </cell>
          <cell r="Q469">
            <v>0</v>
          </cell>
          <cell r="R469">
            <v>0</v>
          </cell>
          <cell r="S469">
            <v>28.090340000000001</v>
          </cell>
          <cell r="T469">
            <v>2.6124699999999996</v>
          </cell>
          <cell r="U469">
            <v>671.52200000000005</v>
          </cell>
          <cell r="V469">
            <v>25.4358</v>
          </cell>
          <cell r="W469">
            <v>0</v>
          </cell>
          <cell r="X469">
            <v>0</v>
          </cell>
          <cell r="Y469">
            <v>2900.2798299999999</v>
          </cell>
          <cell r="Z469">
            <v>6.5</v>
          </cell>
          <cell r="AA469">
            <v>313.70491999999996</v>
          </cell>
          <cell r="AB469">
            <v>79.004999999999995</v>
          </cell>
          <cell r="AD469">
            <v>211.98372000000001</v>
          </cell>
          <cell r="AE469">
            <v>1738.3604100000002</v>
          </cell>
          <cell r="AG469">
            <v>0</v>
          </cell>
          <cell r="AH469">
            <v>4.0999999999999999E-4</v>
          </cell>
          <cell r="AJ469">
            <v>0</v>
          </cell>
        </row>
        <row r="470">
          <cell r="A470" t="str">
            <v>SCI ST DENIS TALANGE STE 5151BUDGET 2007</v>
          </cell>
          <cell r="B470" t="str">
            <v>SCI ST DENIS TALANGE STE 5151</v>
          </cell>
          <cell r="C470" t="str">
            <v>BUDGET 2007</v>
          </cell>
          <cell r="D470">
            <v>7958.8672859000008</v>
          </cell>
          <cell r="E470">
            <v>0</v>
          </cell>
          <cell r="F470">
            <v>3586.38263465</v>
          </cell>
          <cell r="G470">
            <v>672.1</v>
          </cell>
          <cell r="H470">
            <v>0</v>
          </cell>
          <cell r="I470">
            <v>0</v>
          </cell>
          <cell r="J470">
            <v>0</v>
          </cell>
          <cell r="K470">
            <v>-16.328810000000001</v>
          </cell>
          <cell r="L470">
            <v>3270.7540669999998</v>
          </cell>
          <cell r="M470">
            <v>0</v>
          </cell>
          <cell r="N470">
            <v>694</v>
          </cell>
          <cell r="O470">
            <v>198.97168214749999</v>
          </cell>
          <cell r="P470">
            <v>0</v>
          </cell>
          <cell r="Q470">
            <v>0</v>
          </cell>
          <cell r="R470">
            <v>0</v>
          </cell>
          <cell r="S470">
            <v>0</v>
          </cell>
          <cell r="T470">
            <v>7.5</v>
          </cell>
          <cell r="U470">
            <v>646.1</v>
          </cell>
          <cell r="V470">
            <v>26</v>
          </cell>
          <cell r="W470">
            <v>0</v>
          </cell>
          <cell r="X470">
            <v>19.521633776880002</v>
          </cell>
          <cell r="Y470">
            <v>3066.7463770000004</v>
          </cell>
          <cell r="Z470">
            <v>0</v>
          </cell>
          <cell r="AA470">
            <v>0</v>
          </cell>
          <cell r="AB470">
            <v>0</v>
          </cell>
          <cell r="AD470">
            <v>0</v>
          </cell>
          <cell r="AE470">
            <v>2597.8234246987804</v>
          </cell>
          <cell r="AG470">
            <v>0</v>
          </cell>
          <cell r="AH470">
            <v>0</v>
          </cell>
          <cell r="AJ470">
            <v>0</v>
          </cell>
        </row>
        <row r="471">
          <cell r="A471" t="str">
            <v>SCI ST DENIS TALANGE STE 5151BUDGET 2008</v>
          </cell>
          <cell r="B471" t="str">
            <v>SCI ST DENIS TALANGE STE 5151</v>
          </cell>
          <cell r="C471" t="str">
            <v>BUDGET 2008</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D471">
            <v>0</v>
          </cell>
          <cell r="AE471">
            <v>0</v>
          </cell>
          <cell r="AG471">
            <v>0</v>
          </cell>
          <cell r="AH471">
            <v>0</v>
          </cell>
          <cell r="AJ471">
            <v>0</v>
          </cell>
        </row>
        <row r="472">
          <cell r="A472" t="str">
            <v>SCI ST DENIS TALANGE STE 5151BUDGET 2009</v>
          </cell>
          <cell r="B472" t="str">
            <v>SCI ST DENIS TALANGE STE 5151</v>
          </cell>
          <cell r="C472" t="str">
            <v>BUDGET 2009</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G472">
            <v>0</v>
          </cell>
          <cell r="AH472">
            <v>0</v>
          </cell>
          <cell r="AJ472">
            <v>0</v>
          </cell>
        </row>
        <row r="473">
          <cell r="A473" t="str">
            <v>SCI ST DENIS TALANGE STE 5151BUDGET 2010</v>
          </cell>
          <cell r="B473" t="str">
            <v>SCI ST DENIS TALANGE STE 5151</v>
          </cell>
          <cell r="C473" t="str">
            <v>BUDGET 2010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G473">
            <v>0</v>
          </cell>
          <cell r="AH473">
            <v>0</v>
          </cell>
          <cell r="AJ473">
            <v>0</v>
          </cell>
        </row>
        <row r="474">
          <cell r="A474" t="str">
            <v>SCI ST DENIS TALANGE STE 5151BUDGET 2011</v>
          </cell>
          <cell r="B474" t="str">
            <v>SCI ST DENIS TALANGE STE 5151</v>
          </cell>
          <cell r="C474" t="str">
            <v>BUDGET 2011</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G474">
            <v>0</v>
          </cell>
          <cell r="AH474">
            <v>0</v>
          </cell>
          <cell r="AJ474">
            <v>0</v>
          </cell>
        </row>
        <row r="475">
          <cell r="A475" t="str">
            <v>SCI ST DENIS TALANGE STE 5151BUDGET 2012</v>
          </cell>
          <cell r="B475" t="str">
            <v>SCI ST DENIS TALANGE STE 5151</v>
          </cell>
          <cell r="C475" t="str">
            <v>BUDGET 2012</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G475">
            <v>0</v>
          </cell>
          <cell r="AH475">
            <v>0</v>
          </cell>
          <cell r="AJ475">
            <v>0</v>
          </cell>
        </row>
        <row r="476">
          <cell r="A476" t="str">
            <v>SCI ST DENIS TALANGE STE 5151BUDGET 2013</v>
          </cell>
          <cell r="B476" t="str">
            <v>SCI ST DENIS TALANGE STE 5151</v>
          </cell>
          <cell r="C476" t="str">
            <v>BUDGET 2013</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D476">
            <v>0</v>
          </cell>
          <cell r="AE476">
            <v>0</v>
          </cell>
          <cell r="AG476">
            <v>0</v>
          </cell>
          <cell r="AH476">
            <v>0</v>
          </cell>
          <cell r="AJ476">
            <v>0</v>
          </cell>
        </row>
        <row r="477">
          <cell r="A477" t="str">
            <v>SCI ST DENIS TALANGE STE 5151BUDGET 2014</v>
          </cell>
          <cell r="B477" t="str">
            <v>SCI ST DENIS TALANGE STE 5151</v>
          </cell>
          <cell r="C477" t="str">
            <v>BUDGET 2014</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D477">
            <v>0</v>
          </cell>
          <cell r="AE477">
            <v>0</v>
          </cell>
          <cell r="AG477">
            <v>0</v>
          </cell>
          <cell r="AH477">
            <v>0</v>
          </cell>
          <cell r="AJ477">
            <v>0</v>
          </cell>
        </row>
        <row r="478">
          <cell r="A478" t="str">
            <v>SCI ST DENIS TALANGE STE 5151BUDGET 2015</v>
          </cell>
          <cell r="B478" t="str">
            <v>SCI ST DENIS TALANGE STE 5151</v>
          </cell>
          <cell r="C478" t="str">
            <v>BUDGET 2015</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D478">
            <v>0</v>
          </cell>
          <cell r="AE478">
            <v>0</v>
          </cell>
          <cell r="AG478">
            <v>0</v>
          </cell>
          <cell r="AH478">
            <v>0</v>
          </cell>
          <cell r="AJ478">
            <v>0</v>
          </cell>
        </row>
        <row r="479">
          <cell r="A479" t="str">
            <v>SCI ST DENIS TALANGE STE 5151BUDGET 2016</v>
          </cell>
          <cell r="B479" t="str">
            <v>SCI ST DENIS TALANGE STE 5151</v>
          </cell>
          <cell r="C479" t="str">
            <v>BUDGET 2016</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D479">
            <v>0</v>
          </cell>
          <cell r="AE479">
            <v>0</v>
          </cell>
          <cell r="AG479">
            <v>0</v>
          </cell>
          <cell r="AH479">
            <v>0</v>
          </cell>
          <cell r="AJ479">
            <v>0</v>
          </cell>
        </row>
        <row r="480">
          <cell r="A480" t="str">
            <v>SCI ST DENIS TALANGE STE 5151BUDGET 2017</v>
          </cell>
          <cell r="B480" t="str">
            <v>SCI ST DENIS TALANGE STE 5151</v>
          </cell>
          <cell r="C480" t="str">
            <v>BUDGET 2017</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D480">
            <v>0</v>
          </cell>
          <cell r="AE480">
            <v>0</v>
          </cell>
          <cell r="AG480">
            <v>0</v>
          </cell>
          <cell r="AH480">
            <v>0</v>
          </cell>
          <cell r="AJ480">
            <v>0</v>
          </cell>
        </row>
        <row r="481">
          <cell r="A481" t="str">
            <v>SCI ST DENIS TALANGE 000038717</v>
          </cell>
          <cell r="B481" t="str">
            <v>SCI ST DENIS TALANGE 0000</v>
          </cell>
          <cell r="C481">
            <v>38717</v>
          </cell>
          <cell r="D481">
            <v>0</v>
          </cell>
          <cell r="E481">
            <v>0</v>
          </cell>
          <cell r="F481">
            <v>0</v>
          </cell>
          <cell r="G481">
            <v>0</v>
          </cell>
          <cell r="H481">
            <v>-75.937359999999998</v>
          </cell>
          <cell r="I481">
            <v>0</v>
          </cell>
          <cell r="J481">
            <v>0</v>
          </cell>
          <cell r="K481">
            <v>0</v>
          </cell>
          <cell r="L481">
            <v>0</v>
          </cell>
          <cell r="M481">
            <v>8.2578300000000002</v>
          </cell>
          <cell r="N481">
            <v>0</v>
          </cell>
          <cell r="O481">
            <v>185.22384</v>
          </cell>
          <cell r="P481">
            <v>0</v>
          </cell>
          <cell r="Q481">
            <v>0</v>
          </cell>
          <cell r="R481">
            <v>0</v>
          </cell>
          <cell r="S481">
            <v>4.26417</v>
          </cell>
          <cell r="T481">
            <v>0.39800999999999997</v>
          </cell>
          <cell r="U481">
            <v>0</v>
          </cell>
          <cell r="V481">
            <v>0</v>
          </cell>
          <cell r="W481">
            <v>0.14119999999999999</v>
          </cell>
          <cell r="X481">
            <v>0</v>
          </cell>
          <cell r="Y481">
            <v>0</v>
          </cell>
          <cell r="Z481">
            <v>0</v>
          </cell>
          <cell r="AA481">
            <v>0</v>
          </cell>
          <cell r="AB481">
            <v>0</v>
          </cell>
          <cell r="AD481">
            <v>100.17171</v>
          </cell>
          <cell r="AE481">
            <v>2210.8193999999999</v>
          </cell>
          <cell r="AG481">
            <v>2.9500000000000004E-3</v>
          </cell>
          <cell r="AH481">
            <v>1.0400000000000001E-3</v>
          </cell>
          <cell r="AJ481">
            <v>0</v>
          </cell>
        </row>
        <row r="482">
          <cell r="A482" t="str">
            <v>SCI ST DENIS TALANGE 000039082</v>
          </cell>
          <cell r="B482" t="str">
            <v>SCI ST DENIS TALANGE 0000</v>
          </cell>
          <cell r="C482">
            <v>39082</v>
          </cell>
          <cell r="D482">
            <v>0</v>
          </cell>
          <cell r="E482">
            <v>0</v>
          </cell>
          <cell r="F482">
            <v>0</v>
          </cell>
          <cell r="G482">
            <v>0</v>
          </cell>
          <cell r="H482">
            <v>0</v>
          </cell>
          <cell r="I482">
            <v>0</v>
          </cell>
          <cell r="J482">
            <v>0</v>
          </cell>
          <cell r="K482">
            <v>0</v>
          </cell>
          <cell r="L482">
            <v>0</v>
          </cell>
          <cell r="M482">
            <v>10.726030000000002</v>
          </cell>
          <cell r="N482">
            <v>0</v>
          </cell>
          <cell r="O482">
            <v>46.989230000000006</v>
          </cell>
          <cell r="P482">
            <v>0</v>
          </cell>
          <cell r="Q482">
            <v>0</v>
          </cell>
          <cell r="R482">
            <v>0</v>
          </cell>
          <cell r="S482">
            <v>6.2473200000000002</v>
          </cell>
          <cell r="T482">
            <v>0.50522</v>
          </cell>
          <cell r="U482">
            <v>0</v>
          </cell>
          <cell r="V482">
            <v>0</v>
          </cell>
          <cell r="W482">
            <v>1.33765</v>
          </cell>
          <cell r="X482">
            <v>0</v>
          </cell>
          <cell r="Y482">
            <v>0</v>
          </cell>
          <cell r="Z482">
            <v>0</v>
          </cell>
          <cell r="AA482">
            <v>0</v>
          </cell>
          <cell r="AB482">
            <v>3.2450000000000001</v>
          </cell>
          <cell r="AD482">
            <v>162.43630999999999</v>
          </cell>
          <cell r="AE482">
            <v>2522.3444099999997</v>
          </cell>
          <cell r="AG482">
            <v>3.0800000000000003E-3</v>
          </cell>
          <cell r="AH482">
            <v>1.0300000000000001E-3</v>
          </cell>
          <cell r="AJ482">
            <v>0</v>
          </cell>
        </row>
        <row r="483">
          <cell r="A483" t="str">
            <v>SCI ST DENIS TALANGE 000039447</v>
          </cell>
          <cell r="B483" t="str">
            <v>SCI ST DENIS TALANGE 0000</v>
          </cell>
          <cell r="C483">
            <v>39447</v>
          </cell>
          <cell r="D483">
            <v>0</v>
          </cell>
          <cell r="E483">
            <v>1.81E-3</v>
          </cell>
          <cell r="F483">
            <v>0</v>
          </cell>
          <cell r="G483">
            <v>0</v>
          </cell>
          <cell r="H483">
            <v>0</v>
          </cell>
          <cell r="I483">
            <v>0</v>
          </cell>
          <cell r="J483">
            <v>0</v>
          </cell>
          <cell r="K483">
            <v>0</v>
          </cell>
          <cell r="L483">
            <v>0</v>
          </cell>
          <cell r="M483">
            <v>9.79711</v>
          </cell>
          <cell r="N483">
            <v>0</v>
          </cell>
          <cell r="O483">
            <v>153.86995000000002</v>
          </cell>
          <cell r="P483">
            <v>0</v>
          </cell>
          <cell r="Q483">
            <v>0</v>
          </cell>
          <cell r="R483">
            <v>0</v>
          </cell>
          <cell r="S483">
            <v>3.9576500000000001</v>
          </cell>
          <cell r="T483">
            <v>0.35260000000000002</v>
          </cell>
          <cell r="U483">
            <v>0</v>
          </cell>
          <cell r="V483">
            <v>0</v>
          </cell>
          <cell r="W483">
            <v>0</v>
          </cell>
          <cell r="X483">
            <v>0</v>
          </cell>
          <cell r="Y483">
            <v>0</v>
          </cell>
          <cell r="Z483">
            <v>6.5</v>
          </cell>
          <cell r="AA483">
            <v>7.3999999999999999E-4</v>
          </cell>
          <cell r="AB483">
            <v>0</v>
          </cell>
          <cell r="AD483">
            <v>153.48372000000001</v>
          </cell>
          <cell r="AE483">
            <v>1738.3604100000002</v>
          </cell>
          <cell r="AG483">
            <v>0</v>
          </cell>
          <cell r="AH483">
            <v>4.0999999999999999E-4</v>
          </cell>
          <cell r="AJ483">
            <v>0</v>
          </cell>
        </row>
        <row r="484">
          <cell r="A484" t="str">
            <v>SCI ST DENIS TALANGE 0000BUDGET 2007</v>
          </cell>
          <cell r="B484" t="str">
            <v>SCI ST DENIS TALANGE 0000</v>
          </cell>
          <cell r="C484" t="str">
            <v>BUDGET 2007</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D484">
            <v>0</v>
          </cell>
          <cell r="AE484">
            <v>0</v>
          </cell>
          <cell r="AG484">
            <v>0</v>
          </cell>
          <cell r="AH484">
            <v>0</v>
          </cell>
          <cell r="AJ484">
            <v>0</v>
          </cell>
        </row>
        <row r="485">
          <cell r="A485" t="str">
            <v>SCI ST DENIS TALANGE 0000BUDGET 2008</v>
          </cell>
          <cell r="B485" t="str">
            <v>SCI ST DENIS TALANGE 0000</v>
          </cell>
          <cell r="C485" t="str">
            <v>BUDGET 2008</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D485">
            <v>0</v>
          </cell>
          <cell r="AE485">
            <v>0</v>
          </cell>
          <cell r="AG485">
            <v>0</v>
          </cell>
          <cell r="AH485">
            <v>0</v>
          </cell>
          <cell r="AJ485">
            <v>0</v>
          </cell>
        </row>
        <row r="486">
          <cell r="A486" t="str">
            <v>SCI ST DENIS TALANGE 0000BUDGET 2009</v>
          </cell>
          <cell r="B486" t="str">
            <v>SCI ST DENIS TALANGE 0000</v>
          </cell>
          <cell r="C486" t="str">
            <v>BUDGET 2009</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D486">
            <v>0</v>
          </cell>
          <cell r="AE486">
            <v>0</v>
          </cell>
          <cell r="AG486">
            <v>0</v>
          </cell>
          <cell r="AH486">
            <v>0</v>
          </cell>
          <cell r="AJ486">
            <v>0</v>
          </cell>
        </row>
        <row r="487">
          <cell r="A487" t="str">
            <v>SCI ST DENIS TALANGE 0000BUDGET 2010</v>
          </cell>
          <cell r="B487" t="str">
            <v>SCI ST DENIS TALANGE 0000</v>
          </cell>
          <cell r="C487" t="str">
            <v>BUDGET 2010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D487">
            <v>0</v>
          </cell>
          <cell r="AE487">
            <v>0</v>
          </cell>
          <cell r="AG487">
            <v>0</v>
          </cell>
          <cell r="AH487">
            <v>0</v>
          </cell>
          <cell r="AJ487">
            <v>0</v>
          </cell>
        </row>
        <row r="488">
          <cell r="A488" t="str">
            <v>SCI ST DENIS TALANGE 0000BUDGET 2011</v>
          </cell>
          <cell r="B488" t="str">
            <v>SCI ST DENIS TALANGE 0000</v>
          </cell>
          <cell r="C488" t="str">
            <v>BUDGET 2011</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D488">
            <v>0</v>
          </cell>
          <cell r="AE488">
            <v>0</v>
          </cell>
          <cell r="AG488">
            <v>0</v>
          </cell>
          <cell r="AH488">
            <v>0</v>
          </cell>
          <cell r="AJ488">
            <v>0</v>
          </cell>
        </row>
        <row r="489">
          <cell r="A489" t="str">
            <v>SCI ST DENIS TALANGE 0000BUDGET 2012</v>
          </cell>
          <cell r="B489" t="str">
            <v>SCI ST DENIS TALANGE 0000</v>
          </cell>
          <cell r="C489" t="str">
            <v>BUDGET 2012</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D489">
            <v>0</v>
          </cell>
          <cell r="AE489">
            <v>0</v>
          </cell>
          <cell r="AG489">
            <v>0</v>
          </cell>
          <cell r="AH489">
            <v>0</v>
          </cell>
          <cell r="AJ489">
            <v>0</v>
          </cell>
        </row>
        <row r="490">
          <cell r="A490" t="str">
            <v>SCI ST DENIS TALANGE 0000BUDGET 2013</v>
          </cell>
          <cell r="B490" t="str">
            <v>SCI ST DENIS TALANGE 0000</v>
          </cell>
          <cell r="C490" t="str">
            <v>BUDGET 2013</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D490">
            <v>0</v>
          </cell>
          <cell r="AE490">
            <v>0</v>
          </cell>
          <cell r="AG490">
            <v>0</v>
          </cell>
          <cell r="AH490">
            <v>0</v>
          </cell>
          <cell r="AJ490">
            <v>0</v>
          </cell>
        </row>
        <row r="491">
          <cell r="A491" t="str">
            <v>SCI ST DENIS TALANGE 0000BUDGET 2014</v>
          </cell>
          <cell r="B491" t="str">
            <v>SCI ST DENIS TALANGE 0000</v>
          </cell>
          <cell r="C491" t="str">
            <v>BUDGET 2014</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D491">
            <v>0</v>
          </cell>
          <cell r="AE491">
            <v>0</v>
          </cell>
          <cell r="AG491">
            <v>0</v>
          </cell>
          <cell r="AH491">
            <v>0</v>
          </cell>
          <cell r="AJ491">
            <v>0</v>
          </cell>
        </row>
        <row r="492">
          <cell r="A492" t="str">
            <v>SCI ST DENIS TALANGE 0000BUDGET 2015</v>
          </cell>
          <cell r="B492" t="str">
            <v>SCI ST DENIS TALANGE 0000</v>
          </cell>
          <cell r="C492" t="str">
            <v>BUDGET 2015</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D492">
            <v>0</v>
          </cell>
          <cell r="AE492">
            <v>0</v>
          </cell>
          <cell r="AG492">
            <v>0</v>
          </cell>
          <cell r="AH492">
            <v>0</v>
          </cell>
          <cell r="AJ492">
            <v>0</v>
          </cell>
        </row>
        <row r="493">
          <cell r="A493" t="str">
            <v>SCI ST DENIS TALANGE 0000BUDGET 2016</v>
          </cell>
          <cell r="B493" t="str">
            <v>SCI ST DENIS TALANGE 0000</v>
          </cell>
          <cell r="C493" t="str">
            <v>BUDGET 2016</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D493">
            <v>0</v>
          </cell>
          <cell r="AE493">
            <v>0</v>
          </cell>
          <cell r="AG493">
            <v>0</v>
          </cell>
          <cell r="AH493">
            <v>0</v>
          </cell>
          <cell r="AJ493">
            <v>0</v>
          </cell>
        </row>
        <row r="494">
          <cell r="A494" t="str">
            <v>SCI ST DENIS TALANGE 0000BUDGET 2017</v>
          </cell>
          <cell r="B494" t="str">
            <v>SCI ST DENIS TALANGE 0000</v>
          </cell>
          <cell r="C494" t="str">
            <v>BUDGET 2017</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D494">
            <v>0</v>
          </cell>
          <cell r="AE494">
            <v>0</v>
          </cell>
          <cell r="AG494">
            <v>0</v>
          </cell>
          <cell r="AH494">
            <v>0</v>
          </cell>
          <cell r="AJ494">
            <v>0</v>
          </cell>
        </row>
        <row r="495">
          <cell r="A495" t="str">
            <v>SCI ST DENIS TALANGE ACTIF 267738717</v>
          </cell>
          <cell r="B495" t="str">
            <v>SCI ST DENIS TALANGE ACTIF 2677</v>
          </cell>
          <cell r="C495">
            <v>38717</v>
          </cell>
          <cell r="D495">
            <v>2632.7087999999999</v>
          </cell>
          <cell r="E495">
            <v>299.27996999999999</v>
          </cell>
          <cell r="F495">
            <v>1518.6507199999999</v>
          </cell>
          <cell r="G495">
            <v>480.54001</v>
          </cell>
          <cell r="H495">
            <v>-188.21260999999998</v>
          </cell>
          <cell r="I495">
            <v>0</v>
          </cell>
          <cell r="J495">
            <v>167.78382999999999</v>
          </cell>
          <cell r="K495">
            <v>0</v>
          </cell>
          <cell r="L495">
            <v>1221.46693</v>
          </cell>
          <cell r="M495">
            <v>42.09581</v>
          </cell>
          <cell r="N495">
            <v>264.75461999999999</v>
          </cell>
          <cell r="O495">
            <v>0</v>
          </cell>
          <cell r="P495">
            <v>0</v>
          </cell>
          <cell r="Q495">
            <v>0</v>
          </cell>
          <cell r="R495">
            <v>0</v>
          </cell>
          <cell r="S495">
            <v>7.8940799999999998</v>
          </cell>
          <cell r="T495">
            <v>0</v>
          </cell>
          <cell r="U495">
            <v>485.779</v>
          </cell>
          <cell r="V495">
            <v>25.428600000000003</v>
          </cell>
          <cell r="W495">
            <v>0</v>
          </cell>
          <cell r="X495">
            <v>0</v>
          </cell>
          <cell r="Y495">
            <v>989.85380000000009</v>
          </cell>
          <cell r="Z495">
            <v>141.23223000000002</v>
          </cell>
          <cell r="AA495">
            <v>100</v>
          </cell>
          <cell r="AB495">
            <v>134.64250000000001</v>
          </cell>
          <cell r="AD495">
            <v>0</v>
          </cell>
          <cell r="AE495">
            <v>0</v>
          </cell>
          <cell r="AG495">
            <v>1.0000000000000001E-5</v>
          </cell>
          <cell r="AH495">
            <v>1E-4</v>
          </cell>
          <cell r="AJ495">
            <v>0</v>
          </cell>
        </row>
        <row r="496">
          <cell r="A496" t="str">
            <v>SCI ST DENIS TALANGE ACTIF 267739082</v>
          </cell>
          <cell r="B496" t="str">
            <v>SCI ST DENIS TALANGE ACTIF 2677</v>
          </cell>
          <cell r="C496">
            <v>39082</v>
          </cell>
          <cell r="D496">
            <v>2686.8883100000003</v>
          </cell>
          <cell r="E496">
            <v>140.97102999999998</v>
          </cell>
          <cell r="F496">
            <v>1439.0055500000001</v>
          </cell>
          <cell r="G496">
            <v>445.26600000000002</v>
          </cell>
          <cell r="H496">
            <v>-27.71011</v>
          </cell>
          <cell r="I496">
            <v>0</v>
          </cell>
          <cell r="J496">
            <v>141.23223000000002</v>
          </cell>
          <cell r="K496">
            <v>0</v>
          </cell>
          <cell r="L496">
            <v>1240.0391100000002</v>
          </cell>
          <cell r="M496">
            <v>0</v>
          </cell>
          <cell r="N496">
            <v>337.27710999999999</v>
          </cell>
          <cell r="O496">
            <v>50.544739999999997</v>
          </cell>
          <cell r="P496">
            <v>0</v>
          </cell>
          <cell r="Q496">
            <v>0</v>
          </cell>
          <cell r="R496">
            <v>0</v>
          </cell>
          <cell r="S496">
            <v>5.9574999999999996</v>
          </cell>
          <cell r="T496">
            <v>0</v>
          </cell>
          <cell r="U496">
            <v>510.92599999999999</v>
          </cell>
          <cell r="V496">
            <v>25.4358</v>
          </cell>
          <cell r="W496">
            <v>0</v>
          </cell>
          <cell r="X496">
            <v>0</v>
          </cell>
          <cell r="Y496">
            <v>992.00973999999997</v>
          </cell>
          <cell r="Z496">
            <v>106.58247</v>
          </cell>
          <cell r="AA496">
            <v>19.600000000000001</v>
          </cell>
          <cell r="AB496">
            <v>210</v>
          </cell>
          <cell r="AD496">
            <v>0</v>
          </cell>
          <cell r="AE496">
            <v>0</v>
          </cell>
          <cell r="AG496">
            <v>0</v>
          </cell>
          <cell r="AH496">
            <v>1.0000000000000001E-5</v>
          </cell>
          <cell r="AJ496">
            <v>0</v>
          </cell>
        </row>
        <row r="497">
          <cell r="A497" t="str">
            <v>SCI ST DENIS TALANGE ACTIF 267739447</v>
          </cell>
          <cell r="B497" t="str">
            <v>SCI ST DENIS TALANGE ACTIF 2677</v>
          </cell>
          <cell r="C497">
            <v>39447</v>
          </cell>
          <cell r="D497">
            <v>2866.2180400000002</v>
          </cell>
          <cell r="E497">
            <v>765.05363</v>
          </cell>
          <cell r="F497">
            <v>1417.5421299999998</v>
          </cell>
          <cell r="G497">
            <v>18.993749999999999</v>
          </cell>
          <cell r="H497">
            <v>16.131139999999998</v>
          </cell>
          <cell r="I497">
            <v>0</v>
          </cell>
          <cell r="J497">
            <v>0</v>
          </cell>
          <cell r="K497">
            <v>0</v>
          </cell>
          <cell r="L497">
            <v>943.31699000000003</v>
          </cell>
          <cell r="M497">
            <v>0</v>
          </cell>
          <cell r="N497">
            <v>266.93271999999996</v>
          </cell>
          <cell r="O497">
            <v>16.753769999999999</v>
          </cell>
          <cell r="P497">
            <v>0</v>
          </cell>
          <cell r="Q497">
            <v>0</v>
          </cell>
          <cell r="R497">
            <v>0</v>
          </cell>
          <cell r="S497">
            <v>10.92559</v>
          </cell>
          <cell r="T497">
            <v>0</v>
          </cell>
          <cell r="U497">
            <v>1.3983481039758771E-14</v>
          </cell>
          <cell r="V497">
            <v>25.4358</v>
          </cell>
          <cell r="W497">
            <v>0</v>
          </cell>
          <cell r="X497">
            <v>0</v>
          </cell>
          <cell r="Y497">
            <v>990.93177000000003</v>
          </cell>
          <cell r="Z497">
            <v>0</v>
          </cell>
          <cell r="AA497">
            <v>120</v>
          </cell>
          <cell r="AB497">
            <v>99.05</v>
          </cell>
          <cell r="AD497">
            <v>58.5</v>
          </cell>
          <cell r="AE497">
            <v>0</v>
          </cell>
          <cell r="AG497">
            <v>0</v>
          </cell>
          <cell r="AH497">
            <v>0</v>
          </cell>
          <cell r="AJ497">
            <v>0</v>
          </cell>
        </row>
        <row r="498">
          <cell r="A498" t="str">
            <v>SCI ST DENIS TALANGE ACTIF 2677BUDGET 2007</v>
          </cell>
          <cell r="B498" t="str">
            <v>SCI ST DENIS TALANGE ACTIF 2677</v>
          </cell>
          <cell r="C498" t="str">
            <v>BUDGET 2007</v>
          </cell>
          <cell r="D498">
            <v>2865.6280000000002</v>
          </cell>
          <cell r="E498">
            <v>0</v>
          </cell>
          <cell r="F498">
            <v>1440.277</v>
          </cell>
          <cell r="G498">
            <v>522</v>
          </cell>
          <cell r="H498">
            <v>0</v>
          </cell>
          <cell r="I498">
            <v>0</v>
          </cell>
          <cell r="J498">
            <v>0</v>
          </cell>
          <cell r="K498">
            <v>0</v>
          </cell>
          <cell r="L498">
            <v>1357.2529999999999</v>
          </cell>
          <cell r="M498">
            <v>13.5</v>
          </cell>
          <cell r="N498">
            <v>280</v>
          </cell>
          <cell r="O498">
            <v>0</v>
          </cell>
          <cell r="P498">
            <v>0</v>
          </cell>
          <cell r="Q498">
            <v>0</v>
          </cell>
          <cell r="R498">
            <v>0</v>
          </cell>
          <cell r="S498">
            <v>5</v>
          </cell>
          <cell r="T498">
            <v>0</v>
          </cell>
          <cell r="U498">
            <v>463.5</v>
          </cell>
          <cell r="V498">
            <v>63.6</v>
          </cell>
          <cell r="W498">
            <v>0</v>
          </cell>
          <cell r="X498">
            <v>0</v>
          </cell>
          <cell r="Y498">
            <v>1161.1709170000001</v>
          </cell>
          <cell r="Z498">
            <v>0</v>
          </cell>
          <cell r="AA498">
            <v>0</v>
          </cell>
          <cell r="AB498">
            <v>0</v>
          </cell>
          <cell r="AD498">
            <v>0</v>
          </cell>
          <cell r="AE498">
            <v>0</v>
          </cell>
          <cell r="AG498">
            <v>0</v>
          </cell>
          <cell r="AH498">
            <v>0</v>
          </cell>
          <cell r="AJ498">
            <v>0</v>
          </cell>
        </row>
        <row r="499">
          <cell r="A499" t="str">
            <v>SCI ST DENIS TALANGE ACTIF 2677BUDGET 2008</v>
          </cell>
          <cell r="B499" t="str">
            <v>SCI ST DENIS TALANGE ACTIF 2677</v>
          </cell>
          <cell r="C499" t="str">
            <v>BUDGET 2008</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D499">
            <v>0</v>
          </cell>
          <cell r="AE499">
            <v>0</v>
          </cell>
          <cell r="AG499">
            <v>0</v>
          </cell>
          <cell r="AH499">
            <v>0</v>
          </cell>
          <cell r="AJ499">
            <v>0</v>
          </cell>
        </row>
        <row r="500">
          <cell r="A500" t="str">
            <v>SCI ST DENIS TALANGE ACTIF 2677BUDGET 2009</v>
          </cell>
          <cell r="B500" t="str">
            <v>SCI ST DENIS TALANGE ACTIF 2677</v>
          </cell>
          <cell r="C500" t="str">
            <v>BUDGET 2009</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D500">
            <v>0</v>
          </cell>
          <cell r="AE500">
            <v>0</v>
          </cell>
          <cell r="AG500">
            <v>0</v>
          </cell>
          <cell r="AH500">
            <v>0</v>
          </cell>
          <cell r="AJ500">
            <v>0</v>
          </cell>
        </row>
        <row r="501">
          <cell r="A501" t="str">
            <v>SCI ST DENIS TALANGE ACTIF 2677BUDGET 2010</v>
          </cell>
          <cell r="B501" t="str">
            <v>SCI ST DENIS TALANGE ACTIF 2677</v>
          </cell>
          <cell r="C501" t="str">
            <v>BUDGET 2010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G501">
            <v>0</v>
          </cell>
          <cell r="AH501">
            <v>0</v>
          </cell>
          <cell r="AJ501">
            <v>0</v>
          </cell>
        </row>
        <row r="502">
          <cell r="A502" t="str">
            <v>SCI ST DENIS TALANGE ACTIF 2677BUDGET 2011</v>
          </cell>
          <cell r="B502" t="str">
            <v>SCI ST DENIS TALANGE ACTIF 2677</v>
          </cell>
          <cell r="C502" t="str">
            <v>BUDGET 2011</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G502">
            <v>0</v>
          </cell>
          <cell r="AH502">
            <v>0</v>
          </cell>
          <cell r="AJ502">
            <v>0</v>
          </cell>
        </row>
        <row r="503">
          <cell r="A503" t="str">
            <v>SCI ST DENIS TALANGE ACTIF 2677BUDGET 2012</v>
          </cell>
          <cell r="B503" t="str">
            <v>SCI ST DENIS TALANGE ACTIF 2677</v>
          </cell>
          <cell r="C503" t="str">
            <v>BUDGET 2012</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D503">
            <v>0</v>
          </cell>
          <cell r="AE503">
            <v>0</v>
          </cell>
          <cell r="AG503">
            <v>0</v>
          </cell>
          <cell r="AH503">
            <v>0</v>
          </cell>
          <cell r="AJ503">
            <v>0</v>
          </cell>
        </row>
        <row r="504">
          <cell r="A504" t="str">
            <v>SCI ST DENIS TALANGE ACTIF 2677BUDGET 2013</v>
          </cell>
          <cell r="B504" t="str">
            <v>SCI ST DENIS TALANGE ACTIF 2677</v>
          </cell>
          <cell r="C504" t="str">
            <v>BUDGET 2013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G504">
            <v>0</v>
          </cell>
          <cell r="AH504">
            <v>0</v>
          </cell>
          <cell r="AJ504">
            <v>0</v>
          </cell>
        </row>
        <row r="505">
          <cell r="A505" t="str">
            <v>SCI ST DENIS TALANGE ACTIF 2677BUDGET 2014</v>
          </cell>
          <cell r="B505" t="str">
            <v>SCI ST DENIS TALANGE ACTIF 2677</v>
          </cell>
          <cell r="C505" t="str">
            <v>BUDGET 2014</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D505">
            <v>0</v>
          </cell>
          <cell r="AE505">
            <v>0</v>
          </cell>
          <cell r="AG505">
            <v>0</v>
          </cell>
          <cell r="AH505">
            <v>0</v>
          </cell>
          <cell r="AJ505">
            <v>0</v>
          </cell>
        </row>
        <row r="506">
          <cell r="A506" t="str">
            <v>SCI ST DENIS TALANGE ACTIF 2677BUDGET 2015</v>
          </cell>
          <cell r="B506" t="str">
            <v>SCI ST DENIS TALANGE ACTIF 2677</v>
          </cell>
          <cell r="C506" t="str">
            <v>BUDGET 2015</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D506">
            <v>0</v>
          </cell>
          <cell r="AE506">
            <v>0</v>
          </cell>
          <cell r="AG506">
            <v>0</v>
          </cell>
          <cell r="AH506">
            <v>0</v>
          </cell>
          <cell r="AJ506">
            <v>0</v>
          </cell>
        </row>
        <row r="507">
          <cell r="A507" t="str">
            <v>SCI ST DENIS TALANGE ACTIF 2677BUDGET 2016</v>
          </cell>
          <cell r="B507" t="str">
            <v>SCI ST DENIS TALANGE ACTIF 2677</v>
          </cell>
          <cell r="C507" t="str">
            <v>BUDGET 2016</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D507">
            <v>0</v>
          </cell>
          <cell r="AE507">
            <v>0</v>
          </cell>
          <cell r="AG507">
            <v>0</v>
          </cell>
          <cell r="AH507">
            <v>0</v>
          </cell>
          <cell r="AJ507">
            <v>0</v>
          </cell>
        </row>
        <row r="508">
          <cell r="A508" t="str">
            <v>SCI ST DENIS TALANGE ACTIF 2677BUDGET 2017</v>
          </cell>
          <cell r="B508" t="str">
            <v>SCI ST DENIS TALANGE ACTIF 2677</v>
          </cell>
          <cell r="C508" t="str">
            <v>BUDGET 2017</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D508">
            <v>0</v>
          </cell>
          <cell r="AE508">
            <v>0</v>
          </cell>
          <cell r="AG508">
            <v>0</v>
          </cell>
          <cell r="AH508">
            <v>0</v>
          </cell>
          <cell r="AJ508">
            <v>0</v>
          </cell>
        </row>
        <row r="509">
          <cell r="A509" t="str">
            <v>SCI ST DENIS TALANGE ACTIF 267838717</v>
          </cell>
          <cell r="B509" t="str">
            <v>SCI ST DENIS TALANGE ACTIF 2678</v>
          </cell>
          <cell r="C509">
            <v>38717</v>
          </cell>
          <cell r="D509">
            <v>3465.2375400000001</v>
          </cell>
          <cell r="E509">
            <v>415.92597999999998</v>
          </cell>
          <cell r="F509">
            <v>1313.87519</v>
          </cell>
          <cell r="G509">
            <v>125.84008</v>
          </cell>
          <cell r="H509">
            <v>58.342339999999993</v>
          </cell>
          <cell r="I509">
            <v>0</v>
          </cell>
          <cell r="J509">
            <v>72.407020000000003</v>
          </cell>
          <cell r="K509">
            <v>0</v>
          </cell>
          <cell r="L509">
            <v>1407.2930799999999</v>
          </cell>
          <cell r="M509">
            <v>39.1633</v>
          </cell>
          <cell r="N509">
            <v>143.69557</v>
          </cell>
          <cell r="O509">
            <v>0</v>
          </cell>
          <cell r="P509">
            <v>0</v>
          </cell>
          <cell r="Q509">
            <v>0</v>
          </cell>
          <cell r="R509">
            <v>0</v>
          </cell>
          <cell r="S509">
            <v>10.471270000000001</v>
          </cell>
          <cell r="T509">
            <v>8.4228500000000004</v>
          </cell>
          <cell r="U509">
            <v>133.32300000000001</v>
          </cell>
          <cell r="V509">
            <v>0</v>
          </cell>
          <cell r="W509">
            <v>0</v>
          </cell>
          <cell r="X509">
            <v>0</v>
          </cell>
          <cell r="Y509">
            <v>1418.1380800000002</v>
          </cell>
          <cell r="Z509">
            <v>167.77176</v>
          </cell>
          <cell r="AA509">
            <v>0</v>
          </cell>
          <cell r="AB509">
            <v>0</v>
          </cell>
          <cell r="AD509">
            <v>0</v>
          </cell>
          <cell r="AE509">
            <v>0</v>
          </cell>
          <cell r="AG509">
            <v>0</v>
          </cell>
          <cell r="AH509">
            <v>0</v>
          </cell>
          <cell r="AJ509">
            <v>0</v>
          </cell>
        </row>
        <row r="510">
          <cell r="A510" t="str">
            <v>SCI ST DENIS TALANGE ACTIF 267839082</v>
          </cell>
          <cell r="B510" t="str">
            <v>SCI ST DENIS TALANGE ACTIF 2678</v>
          </cell>
          <cell r="C510">
            <v>39082</v>
          </cell>
          <cell r="D510">
            <v>3513.8376000000003</v>
          </cell>
          <cell r="E510">
            <v>24.751999999999999</v>
          </cell>
          <cell r="F510">
            <v>1345.6318799999999</v>
          </cell>
          <cell r="G510">
            <v>120.64501999999999</v>
          </cell>
          <cell r="H510">
            <v>99.166839999999993</v>
          </cell>
          <cell r="I510">
            <v>0</v>
          </cell>
          <cell r="J510">
            <v>154.77176</v>
          </cell>
          <cell r="K510">
            <v>0</v>
          </cell>
          <cell r="L510">
            <v>1407.6460199999997</v>
          </cell>
          <cell r="M510">
            <v>0</v>
          </cell>
          <cell r="N510">
            <v>97.947999999999993</v>
          </cell>
          <cell r="O510">
            <v>65.780299999999997</v>
          </cell>
          <cell r="P510">
            <v>0</v>
          </cell>
          <cell r="Q510">
            <v>0</v>
          </cell>
          <cell r="R510">
            <v>0</v>
          </cell>
          <cell r="S510">
            <v>8.5329300000000003</v>
          </cell>
          <cell r="T510">
            <v>0</v>
          </cell>
          <cell r="U510">
            <v>141.01599999999999</v>
          </cell>
          <cell r="V510">
            <v>0</v>
          </cell>
          <cell r="W510">
            <v>0</v>
          </cell>
          <cell r="X510">
            <v>0</v>
          </cell>
          <cell r="Y510">
            <v>1421.9106800000002</v>
          </cell>
          <cell r="Z510">
            <v>127.20298</v>
          </cell>
          <cell r="AA510">
            <v>0</v>
          </cell>
          <cell r="AB510">
            <v>0</v>
          </cell>
          <cell r="AD510">
            <v>0</v>
          </cell>
          <cell r="AE510">
            <v>0</v>
          </cell>
          <cell r="AG510">
            <v>4.4999999999999999E-4</v>
          </cell>
          <cell r="AH510">
            <v>0</v>
          </cell>
          <cell r="AJ510">
            <v>0</v>
          </cell>
        </row>
        <row r="511">
          <cell r="A511" t="str">
            <v>SCI ST DENIS TALANGE ACTIF 267839447</v>
          </cell>
          <cell r="B511" t="str">
            <v>SCI ST DENIS TALANGE ACTIF 2678</v>
          </cell>
          <cell r="C511">
            <v>39447</v>
          </cell>
          <cell r="D511">
            <v>3638.6472200000003</v>
          </cell>
          <cell r="E511">
            <v>255.96854000000005</v>
          </cell>
          <cell r="F511">
            <v>1357.5119</v>
          </cell>
          <cell r="G511">
            <v>146.18141</v>
          </cell>
          <cell r="H511">
            <v>0.42222999999999999</v>
          </cell>
          <cell r="I511">
            <v>0</v>
          </cell>
          <cell r="J511">
            <v>0</v>
          </cell>
          <cell r="K511">
            <v>0</v>
          </cell>
          <cell r="L511">
            <v>1717.5350900000001</v>
          </cell>
          <cell r="M511">
            <v>0</v>
          </cell>
          <cell r="N511">
            <v>89.9559</v>
          </cell>
          <cell r="O511">
            <v>21.968040000000002</v>
          </cell>
          <cell r="P511">
            <v>0</v>
          </cell>
          <cell r="Q511">
            <v>0</v>
          </cell>
          <cell r="R511">
            <v>0</v>
          </cell>
          <cell r="S511">
            <v>7.1521000000000008</v>
          </cell>
          <cell r="T511">
            <v>2.2598699999999998</v>
          </cell>
          <cell r="U511">
            <v>671.52200000000005</v>
          </cell>
          <cell r="V511">
            <v>0</v>
          </cell>
          <cell r="W511">
            <v>0</v>
          </cell>
          <cell r="X511">
            <v>0</v>
          </cell>
          <cell r="Y511">
            <v>1421.9106800000002</v>
          </cell>
          <cell r="Z511">
            <v>0</v>
          </cell>
          <cell r="AA511">
            <v>168.70417999999998</v>
          </cell>
          <cell r="AB511">
            <v>0</v>
          </cell>
          <cell r="AD511">
            <v>0</v>
          </cell>
          <cell r="AE511">
            <v>0</v>
          </cell>
          <cell r="AG511">
            <v>0</v>
          </cell>
          <cell r="AH511">
            <v>0</v>
          </cell>
          <cell r="AJ511">
            <v>0</v>
          </cell>
        </row>
        <row r="512">
          <cell r="A512" t="str">
            <v>SCI ST DENIS TALANGE ACTIF 2678BUDGET 2007</v>
          </cell>
          <cell r="B512" t="str">
            <v>SCI ST DENIS TALANGE ACTIF 2678</v>
          </cell>
          <cell r="C512" t="str">
            <v>BUDGET 2007</v>
          </cell>
          <cell r="D512">
            <v>3738.8330000000001</v>
          </cell>
          <cell r="E512">
            <v>0</v>
          </cell>
          <cell r="F512">
            <v>1369.5</v>
          </cell>
          <cell r="G512">
            <v>137</v>
          </cell>
          <cell r="H512">
            <v>0</v>
          </cell>
          <cell r="I512">
            <v>0</v>
          </cell>
          <cell r="J512">
            <v>0</v>
          </cell>
          <cell r="K512">
            <v>-16.328810000000001</v>
          </cell>
          <cell r="L512">
            <v>1047</v>
          </cell>
          <cell r="M512">
            <v>12.5</v>
          </cell>
          <cell r="N512">
            <v>400</v>
          </cell>
          <cell r="O512">
            <v>0</v>
          </cell>
          <cell r="P512">
            <v>0</v>
          </cell>
          <cell r="Q512">
            <v>0</v>
          </cell>
          <cell r="R512">
            <v>0</v>
          </cell>
          <cell r="S512">
            <v>5</v>
          </cell>
          <cell r="T512">
            <v>0</v>
          </cell>
          <cell r="U512">
            <v>145</v>
          </cell>
          <cell r="V512">
            <v>0</v>
          </cell>
          <cell r="W512">
            <v>0</v>
          </cell>
          <cell r="X512">
            <v>0</v>
          </cell>
          <cell r="Y512">
            <v>1418.1380800000002</v>
          </cell>
          <cell r="Z512">
            <v>0</v>
          </cell>
          <cell r="AA512">
            <v>0</v>
          </cell>
          <cell r="AB512">
            <v>0</v>
          </cell>
          <cell r="AD512">
            <v>0</v>
          </cell>
          <cell r="AE512">
            <v>0</v>
          </cell>
          <cell r="AG512">
            <v>0</v>
          </cell>
          <cell r="AH512">
            <v>0</v>
          </cell>
          <cell r="AJ512">
            <v>0</v>
          </cell>
        </row>
        <row r="513">
          <cell r="A513" t="str">
            <v>SCI ST DENIS TALANGE ACTIF 2678BUDGET 2008</v>
          </cell>
          <cell r="B513" t="str">
            <v>SCI ST DENIS TALANGE ACTIF 2678</v>
          </cell>
          <cell r="C513" t="str">
            <v>BUDGET 2008</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D513">
            <v>0</v>
          </cell>
          <cell r="AE513">
            <v>0</v>
          </cell>
          <cell r="AG513">
            <v>0</v>
          </cell>
          <cell r="AH513">
            <v>0</v>
          </cell>
          <cell r="AJ513">
            <v>0</v>
          </cell>
        </row>
        <row r="514">
          <cell r="A514" t="str">
            <v>SCI ST DENIS TALANGE ACTIF 2678BUDGET 2009</v>
          </cell>
          <cell r="B514" t="str">
            <v>SCI ST DENIS TALANGE ACTIF 2678</v>
          </cell>
          <cell r="C514" t="str">
            <v>BUDGET 2009</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D514">
            <v>0</v>
          </cell>
          <cell r="AE514">
            <v>0</v>
          </cell>
          <cell r="AG514">
            <v>0</v>
          </cell>
          <cell r="AH514">
            <v>0</v>
          </cell>
          <cell r="AJ514">
            <v>0</v>
          </cell>
        </row>
        <row r="515">
          <cell r="A515" t="str">
            <v>SCI ST DENIS TALANGE ACTIF 2678BUDGET 2010</v>
          </cell>
          <cell r="B515" t="str">
            <v>SCI ST DENIS TALANGE ACTIF 2678</v>
          </cell>
          <cell r="C515" t="str">
            <v>BUDGET 2010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D515">
            <v>0</v>
          </cell>
          <cell r="AE515">
            <v>0</v>
          </cell>
          <cell r="AG515">
            <v>0</v>
          </cell>
          <cell r="AH515">
            <v>0</v>
          </cell>
          <cell r="AJ515">
            <v>0</v>
          </cell>
        </row>
        <row r="516">
          <cell r="A516" t="str">
            <v>SCI ST DENIS TALANGE ACTIF 2678BUDGET 2011</v>
          </cell>
          <cell r="B516" t="str">
            <v>SCI ST DENIS TALANGE ACTIF 2678</v>
          </cell>
          <cell r="C516" t="str">
            <v>BUDGET 2011</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D516">
            <v>0</v>
          </cell>
          <cell r="AE516">
            <v>0</v>
          </cell>
          <cell r="AG516">
            <v>0</v>
          </cell>
          <cell r="AH516">
            <v>0</v>
          </cell>
          <cell r="AJ516">
            <v>0</v>
          </cell>
        </row>
        <row r="517">
          <cell r="A517" t="str">
            <v>SCI ST DENIS TALANGE ACTIF 2678BUDGET 2012</v>
          </cell>
          <cell r="B517" t="str">
            <v>SCI ST DENIS TALANGE ACTIF 2678</v>
          </cell>
          <cell r="C517" t="str">
            <v>BUDGET 2012</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D517">
            <v>0</v>
          </cell>
          <cell r="AE517">
            <v>0</v>
          </cell>
          <cell r="AG517">
            <v>0</v>
          </cell>
          <cell r="AH517">
            <v>0</v>
          </cell>
          <cell r="AJ517">
            <v>0</v>
          </cell>
        </row>
        <row r="518">
          <cell r="A518" t="str">
            <v>SCI ST DENIS TALANGE ACTIF 2678BUDGET 2013</v>
          </cell>
          <cell r="B518" t="str">
            <v>SCI ST DENIS TALANGE ACTIF 2678</v>
          </cell>
          <cell r="C518" t="str">
            <v>BUDGET 2013</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D518">
            <v>0</v>
          </cell>
          <cell r="AE518">
            <v>0</v>
          </cell>
          <cell r="AG518">
            <v>0</v>
          </cell>
          <cell r="AH518">
            <v>0</v>
          </cell>
          <cell r="AJ518">
            <v>0</v>
          </cell>
        </row>
        <row r="519">
          <cell r="A519" t="str">
            <v>SCI ST DENIS TALANGE ACTIF 2678BUDGET 2014</v>
          </cell>
          <cell r="B519" t="str">
            <v>SCI ST DENIS TALANGE ACTIF 2678</v>
          </cell>
          <cell r="C519" t="str">
            <v>BUDGET 2014</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D519">
            <v>0</v>
          </cell>
          <cell r="AE519">
            <v>0</v>
          </cell>
          <cell r="AG519">
            <v>0</v>
          </cell>
          <cell r="AH519">
            <v>0</v>
          </cell>
          <cell r="AJ519">
            <v>0</v>
          </cell>
        </row>
        <row r="520">
          <cell r="A520" t="str">
            <v>SCI ST DENIS TALANGE ACTIF 2678BUDGET 2015</v>
          </cell>
          <cell r="B520" t="str">
            <v>SCI ST DENIS TALANGE ACTIF 2678</v>
          </cell>
          <cell r="C520" t="str">
            <v>BUDGET 2015</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D520">
            <v>0</v>
          </cell>
          <cell r="AE520">
            <v>0</v>
          </cell>
          <cell r="AG520">
            <v>0</v>
          </cell>
          <cell r="AH520">
            <v>0</v>
          </cell>
          <cell r="AJ520">
            <v>0</v>
          </cell>
        </row>
        <row r="521">
          <cell r="A521" t="str">
            <v>SCI ST DENIS TALANGE ACTIF 2678BUDGET 2016</v>
          </cell>
          <cell r="B521" t="str">
            <v>SCI ST DENIS TALANGE ACTIF 2678</v>
          </cell>
          <cell r="C521" t="str">
            <v>BUDGET 2016</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D521">
            <v>0</v>
          </cell>
          <cell r="AE521">
            <v>0</v>
          </cell>
          <cell r="AG521">
            <v>0</v>
          </cell>
          <cell r="AH521">
            <v>0</v>
          </cell>
          <cell r="AJ521">
            <v>0</v>
          </cell>
        </row>
        <row r="522">
          <cell r="A522" t="str">
            <v>SCI ST DENIS TALANGE ACTIF 2678BUDGET 2017</v>
          </cell>
          <cell r="B522" t="str">
            <v>SCI ST DENIS TALANGE ACTIF 2678</v>
          </cell>
          <cell r="C522" t="str">
            <v>BUDGET 2017</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D522">
            <v>0</v>
          </cell>
          <cell r="AE522">
            <v>0</v>
          </cell>
          <cell r="AG522">
            <v>0</v>
          </cell>
          <cell r="AH522">
            <v>0</v>
          </cell>
          <cell r="AJ522">
            <v>0</v>
          </cell>
        </row>
        <row r="523">
          <cell r="A523" t="str">
            <v>SCI ST DENIS TALANGE ACTIF 282538717</v>
          </cell>
          <cell r="B523" t="str">
            <v>SCI ST DENIS TALANGE ACTIF 2825</v>
          </cell>
          <cell r="C523">
            <v>38717</v>
          </cell>
          <cell r="D523">
            <v>1311.0074199999999</v>
          </cell>
          <cell r="E523">
            <v>176.95735000000002</v>
          </cell>
          <cell r="F523">
            <v>829.52099999999996</v>
          </cell>
          <cell r="G523">
            <v>101.6495</v>
          </cell>
          <cell r="H523">
            <v>22.865919999999999</v>
          </cell>
          <cell r="I523">
            <v>0</v>
          </cell>
          <cell r="J523">
            <v>46.390320000000003</v>
          </cell>
          <cell r="K523">
            <v>0</v>
          </cell>
          <cell r="L523">
            <v>783.86383999999987</v>
          </cell>
          <cell r="M523">
            <v>0</v>
          </cell>
          <cell r="N523">
            <v>29.697599999999998</v>
          </cell>
          <cell r="O523">
            <v>0</v>
          </cell>
          <cell r="P523">
            <v>0</v>
          </cell>
          <cell r="Q523">
            <v>0</v>
          </cell>
          <cell r="R523">
            <v>0</v>
          </cell>
          <cell r="S523">
            <v>23.397690000000001</v>
          </cell>
          <cell r="T523">
            <v>0</v>
          </cell>
          <cell r="U523">
            <v>101.6495</v>
          </cell>
          <cell r="V523">
            <v>0</v>
          </cell>
          <cell r="W523">
            <v>1.196</v>
          </cell>
          <cell r="X523">
            <v>0</v>
          </cell>
          <cell r="Y523">
            <v>487.43738000000002</v>
          </cell>
          <cell r="Z523">
            <v>56.179029999999997</v>
          </cell>
          <cell r="AA523">
            <v>40</v>
          </cell>
          <cell r="AB523">
            <v>89.438999999999993</v>
          </cell>
          <cell r="AD523">
            <v>0</v>
          </cell>
          <cell r="AE523">
            <v>392.42881</v>
          </cell>
          <cell r="AG523">
            <v>3.1E-4</v>
          </cell>
          <cell r="AH523">
            <v>0</v>
          </cell>
          <cell r="AJ523">
            <v>0</v>
          </cell>
        </row>
        <row r="524">
          <cell r="A524" t="str">
            <v>SCI ST DENIS TALANGE ACTIF 282539082</v>
          </cell>
          <cell r="B524" t="str">
            <v>SCI ST DENIS TALANGE ACTIF 2825</v>
          </cell>
          <cell r="C524">
            <v>39082</v>
          </cell>
          <cell r="D524">
            <v>1350.5815</v>
          </cell>
          <cell r="E524">
            <v>115.24747000000001</v>
          </cell>
          <cell r="F524">
            <v>767.69056</v>
          </cell>
          <cell r="G524">
            <v>-101.6495</v>
          </cell>
          <cell r="H524">
            <v>50.623110000000004</v>
          </cell>
          <cell r="I524">
            <v>0</v>
          </cell>
          <cell r="J524">
            <v>56.179029999999997</v>
          </cell>
          <cell r="K524">
            <v>0</v>
          </cell>
          <cell r="L524">
            <v>759.55420000000004</v>
          </cell>
          <cell r="M524">
            <v>0</v>
          </cell>
          <cell r="N524">
            <v>30.87332</v>
          </cell>
          <cell r="O524">
            <v>25.370819999999998</v>
          </cell>
          <cell r="P524">
            <v>0</v>
          </cell>
          <cell r="Q524">
            <v>0</v>
          </cell>
          <cell r="R524">
            <v>0</v>
          </cell>
          <cell r="S524">
            <v>1.41309</v>
          </cell>
          <cell r="T524">
            <v>0</v>
          </cell>
          <cell r="U524">
            <v>-101.6495</v>
          </cell>
          <cell r="V524">
            <v>0</v>
          </cell>
          <cell r="W524">
            <v>-1.196</v>
          </cell>
          <cell r="X524">
            <v>0</v>
          </cell>
          <cell r="Y524">
            <v>487.43738000000002</v>
          </cell>
          <cell r="Z524">
            <v>42.472239999999999</v>
          </cell>
          <cell r="AA524">
            <v>50</v>
          </cell>
          <cell r="AB524">
            <v>16.8</v>
          </cell>
          <cell r="AD524">
            <v>0</v>
          </cell>
          <cell r="AE524">
            <v>0</v>
          </cell>
          <cell r="AG524">
            <v>0</v>
          </cell>
          <cell r="AH524">
            <v>0</v>
          </cell>
          <cell r="AJ524">
            <v>0</v>
          </cell>
        </row>
        <row r="525">
          <cell r="A525" t="str">
            <v>SCI ST DENIS TALANGE ACTIF 282539447</v>
          </cell>
          <cell r="B525" t="str">
            <v>SCI ST DENIS TALANGE ACTIF 2825</v>
          </cell>
          <cell r="C525">
            <v>39447</v>
          </cell>
          <cell r="D525">
            <v>1460.0568799999999</v>
          </cell>
          <cell r="E525">
            <v>124.68983999999999</v>
          </cell>
          <cell r="F525">
            <v>771.11226999999997</v>
          </cell>
          <cell r="G525">
            <v>0</v>
          </cell>
          <cell r="H525">
            <v>6.1569799999999999</v>
          </cell>
          <cell r="I525">
            <v>0</v>
          </cell>
          <cell r="J525">
            <v>0</v>
          </cell>
          <cell r="K525">
            <v>0</v>
          </cell>
          <cell r="L525">
            <v>594.15124000000003</v>
          </cell>
          <cell r="M525">
            <v>0</v>
          </cell>
          <cell r="N525">
            <v>270.09388999999999</v>
          </cell>
          <cell r="O525">
            <v>8.4369099999999992</v>
          </cell>
          <cell r="P525">
            <v>0</v>
          </cell>
          <cell r="Q525">
            <v>0</v>
          </cell>
          <cell r="R525">
            <v>0</v>
          </cell>
          <cell r="S525">
            <v>6.0549999999999997</v>
          </cell>
          <cell r="T525">
            <v>0</v>
          </cell>
          <cell r="U525">
            <v>0</v>
          </cell>
          <cell r="V525">
            <v>0</v>
          </cell>
          <cell r="W525">
            <v>0</v>
          </cell>
          <cell r="X525">
            <v>0</v>
          </cell>
          <cell r="Y525">
            <v>487.43738000000002</v>
          </cell>
          <cell r="Z525">
            <v>0</v>
          </cell>
          <cell r="AA525">
            <v>25</v>
          </cell>
          <cell r="AB525">
            <v>-20.045000000000002</v>
          </cell>
          <cell r="AD525">
            <v>0</v>
          </cell>
          <cell r="AE525">
            <v>0</v>
          </cell>
          <cell r="AG525">
            <v>0</v>
          </cell>
          <cell r="AH525">
            <v>0</v>
          </cell>
          <cell r="AJ525">
            <v>0</v>
          </cell>
        </row>
        <row r="526">
          <cell r="A526" t="str">
            <v>SCI ST DENIS TALANGE ACTIF 2825BUDGET 2007</v>
          </cell>
          <cell r="B526" t="str">
            <v>SCI ST DENIS TALANGE ACTIF 2825</v>
          </cell>
          <cell r="C526" t="str">
            <v>BUDGET 2007</v>
          </cell>
          <cell r="D526">
            <v>1354.4062859000001</v>
          </cell>
          <cell r="E526">
            <v>100</v>
          </cell>
          <cell r="F526">
            <v>567.65113465000002</v>
          </cell>
          <cell r="G526">
            <v>122.0545</v>
          </cell>
          <cell r="H526">
            <v>0</v>
          </cell>
          <cell r="I526">
            <v>0</v>
          </cell>
          <cell r="J526">
            <v>0</v>
          </cell>
          <cell r="K526">
            <v>0</v>
          </cell>
          <cell r="L526">
            <v>508.36257000000001</v>
          </cell>
          <cell r="M526">
            <v>4.7074999999999996</v>
          </cell>
          <cell r="N526">
            <v>205.37649999999999</v>
          </cell>
          <cell r="O526">
            <v>0</v>
          </cell>
          <cell r="P526">
            <v>0</v>
          </cell>
          <cell r="Q526">
            <v>0</v>
          </cell>
          <cell r="R526">
            <v>0</v>
          </cell>
          <cell r="S526">
            <v>4</v>
          </cell>
          <cell r="T526">
            <v>0</v>
          </cell>
          <cell r="U526">
            <v>108.6395</v>
          </cell>
          <cell r="V526">
            <v>13.414999999999999</v>
          </cell>
          <cell r="W526">
            <v>0</v>
          </cell>
          <cell r="X526">
            <v>0</v>
          </cell>
          <cell r="Y526">
            <v>487.43738000000002</v>
          </cell>
          <cell r="Z526">
            <v>0</v>
          </cell>
          <cell r="AA526">
            <v>0</v>
          </cell>
          <cell r="AB526">
            <v>0</v>
          </cell>
          <cell r="AD526">
            <v>0</v>
          </cell>
          <cell r="AE526">
            <v>0</v>
          </cell>
          <cell r="AG526">
            <v>0</v>
          </cell>
          <cell r="AH526">
            <v>0</v>
          </cell>
          <cell r="AJ526">
            <v>0</v>
          </cell>
        </row>
        <row r="527">
          <cell r="A527" t="str">
            <v>SCI ST DENIS TALANGE ACTIF 2825BUDGET 2008</v>
          </cell>
          <cell r="B527" t="str">
            <v>SCI ST DENIS TALANGE ACTIF 2825</v>
          </cell>
          <cell r="C527" t="str">
            <v>BUDGET 2008</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D527">
            <v>0</v>
          </cell>
          <cell r="AE527">
            <v>0</v>
          </cell>
          <cell r="AG527">
            <v>0</v>
          </cell>
          <cell r="AH527">
            <v>0</v>
          </cell>
          <cell r="AJ527">
            <v>0</v>
          </cell>
        </row>
        <row r="528">
          <cell r="A528" t="str">
            <v>SCI ST DENIS TALANGE ACTIF 2825BUDGET 2009</v>
          </cell>
          <cell r="B528" t="str">
            <v>SCI ST DENIS TALANGE ACTIF 2825</v>
          </cell>
          <cell r="C528" t="str">
            <v>BUDGET 2009</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D528">
            <v>0</v>
          </cell>
          <cell r="AE528">
            <v>0</v>
          </cell>
          <cell r="AG528">
            <v>0</v>
          </cell>
          <cell r="AH528">
            <v>0</v>
          </cell>
          <cell r="AJ528">
            <v>0</v>
          </cell>
        </row>
        <row r="529">
          <cell r="A529" t="str">
            <v>SCI ST DENIS TALANGE ACTIF 2825BUDGET 2010</v>
          </cell>
          <cell r="B529" t="str">
            <v>SCI ST DENIS TALANGE ACTIF 2825</v>
          </cell>
          <cell r="C529" t="str">
            <v>BUDGET 2010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G529">
            <v>0</v>
          </cell>
          <cell r="AH529">
            <v>0</v>
          </cell>
          <cell r="AJ529">
            <v>0</v>
          </cell>
        </row>
        <row r="530">
          <cell r="A530" t="str">
            <v>SCI ST DENIS TALANGE ACTIF 2825BUDGET 2011</v>
          </cell>
          <cell r="B530" t="str">
            <v>SCI ST DENIS TALANGE ACTIF 2825</v>
          </cell>
          <cell r="C530" t="str">
            <v>BUDGET 2011</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D530">
            <v>0</v>
          </cell>
          <cell r="AE530">
            <v>0</v>
          </cell>
          <cell r="AG530">
            <v>0</v>
          </cell>
          <cell r="AH530">
            <v>0</v>
          </cell>
          <cell r="AJ530">
            <v>0</v>
          </cell>
        </row>
        <row r="531">
          <cell r="A531" t="str">
            <v>SCI ST DENIS TALANGE ACTIF 2825BUDGET 2012</v>
          </cell>
          <cell r="B531" t="str">
            <v>SCI ST DENIS TALANGE ACTIF 2825</v>
          </cell>
          <cell r="C531" t="str">
            <v>BUDGET 2012</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D531">
            <v>0</v>
          </cell>
          <cell r="AE531">
            <v>0</v>
          </cell>
          <cell r="AG531">
            <v>0</v>
          </cell>
          <cell r="AH531">
            <v>0</v>
          </cell>
          <cell r="AJ531">
            <v>0</v>
          </cell>
        </row>
        <row r="532">
          <cell r="A532" t="str">
            <v>SCI ST DENIS TALANGE ACTIF 2825BUDGET 2013</v>
          </cell>
          <cell r="B532" t="str">
            <v>SCI ST DENIS TALANGE ACTIF 2825</v>
          </cell>
          <cell r="C532" t="str">
            <v>BUDGET 2013</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D532">
            <v>0</v>
          </cell>
          <cell r="AE532">
            <v>0</v>
          </cell>
          <cell r="AG532">
            <v>0</v>
          </cell>
          <cell r="AH532">
            <v>0</v>
          </cell>
          <cell r="AJ532">
            <v>0</v>
          </cell>
        </row>
        <row r="533">
          <cell r="A533" t="str">
            <v>SCI ST DENIS TALANGE ACTIF 2825BUDGET 2014</v>
          </cell>
          <cell r="B533" t="str">
            <v>SCI ST DENIS TALANGE ACTIF 2825</v>
          </cell>
          <cell r="C533" t="str">
            <v>BUDGET 2014</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D533">
            <v>0</v>
          </cell>
          <cell r="AE533">
            <v>0</v>
          </cell>
          <cell r="AG533">
            <v>0</v>
          </cell>
          <cell r="AH533">
            <v>0</v>
          </cell>
          <cell r="AJ533">
            <v>0</v>
          </cell>
        </row>
        <row r="534">
          <cell r="A534" t="str">
            <v>SCI ST DENIS TALANGE ACTIF 2825BUDGET 2015</v>
          </cell>
          <cell r="B534" t="str">
            <v>SCI ST DENIS TALANGE ACTIF 2825</v>
          </cell>
          <cell r="C534" t="str">
            <v>BUDGET 2015</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D534">
            <v>0</v>
          </cell>
          <cell r="AE534">
            <v>0</v>
          </cell>
          <cell r="AG534">
            <v>0</v>
          </cell>
          <cell r="AH534">
            <v>0</v>
          </cell>
          <cell r="AJ534">
            <v>0</v>
          </cell>
        </row>
        <row r="535">
          <cell r="A535" t="str">
            <v>SCI ST DENIS TALANGE ACTIF 2825BUDGET 2016</v>
          </cell>
          <cell r="B535" t="str">
            <v>SCI ST DENIS TALANGE ACTIF 2825</v>
          </cell>
          <cell r="C535" t="str">
            <v>BUDGET 2016</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D535">
            <v>0</v>
          </cell>
          <cell r="AE535">
            <v>0</v>
          </cell>
          <cell r="AG535">
            <v>0</v>
          </cell>
          <cell r="AH535">
            <v>0</v>
          </cell>
          <cell r="AJ535">
            <v>0</v>
          </cell>
        </row>
        <row r="536">
          <cell r="A536" t="str">
            <v>SCI ST DENIS TALANGE ACTIF 2825BUDGET 2017</v>
          </cell>
          <cell r="B536" t="str">
            <v>SCI ST DENIS TALANGE ACTIF 2825</v>
          </cell>
          <cell r="C536" t="str">
            <v>BUDGET 2017</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D536">
            <v>0</v>
          </cell>
          <cell r="AE536">
            <v>0</v>
          </cell>
          <cell r="AG536">
            <v>0</v>
          </cell>
          <cell r="AH536">
            <v>0</v>
          </cell>
          <cell r="AJ536">
            <v>0</v>
          </cell>
        </row>
        <row r="537">
          <cell r="A537" t="str">
            <v>SCI VALENCE STE 515338717</v>
          </cell>
          <cell r="B537" t="str">
            <v>SCI VALENCE STE 5153</v>
          </cell>
          <cell r="C537">
            <v>38717</v>
          </cell>
          <cell r="D537">
            <v>1321.5101200000001</v>
          </cell>
          <cell r="E537">
            <v>4.3899999999999998E-3</v>
          </cell>
          <cell r="F537">
            <v>335.30210999999997</v>
          </cell>
          <cell r="G537">
            <v>100.62116999999999</v>
          </cell>
          <cell r="H537">
            <v>-7.4821499999999652</v>
          </cell>
          <cell r="I537">
            <v>0</v>
          </cell>
          <cell r="J537">
            <v>7.1440000000000003E-2</v>
          </cell>
          <cell r="K537">
            <v>0</v>
          </cell>
          <cell r="L537">
            <v>328.85391999999996</v>
          </cell>
          <cell r="M537">
            <v>3.3133699999999999</v>
          </cell>
          <cell r="N537">
            <v>132.44076999999999</v>
          </cell>
          <cell r="O537">
            <v>87.721080000000001</v>
          </cell>
          <cell r="P537">
            <v>0</v>
          </cell>
          <cell r="Q537">
            <v>0</v>
          </cell>
          <cell r="R537">
            <v>0</v>
          </cell>
          <cell r="S537">
            <v>4.7271299999999998</v>
          </cell>
          <cell r="T537">
            <v>0.42147000000000001</v>
          </cell>
          <cell r="U537">
            <v>101.23399999999999</v>
          </cell>
          <cell r="V537">
            <v>0</v>
          </cell>
          <cell r="W537">
            <v>0</v>
          </cell>
          <cell r="X537">
            <v>0</v>
          </cell>
          <cell r="Y537">
            <v>225.46424999999999</v>
          </cell>
          <cell r="Z537">
            <v>0</v>
          </cell>
          <cell r="AA537">
            <v>2.4629100000000004</v>
          </cell>
          <cell r="AB537">
            <v>7.9260999999999999</v>
          </cell>
          <cell r="AD537">
            <v>23.170570000000001</v>
          </cell>
          <cell r="AE537">
            <v>275.86202000000003</v>
          </cell>
          <cell r="AG537">
            <v>0</v>
          </cell>
          <cell r="AH537">
            <v>0</v>
          </cell>
          <cell r="AJ537">
            <v>0</v>
          </cell>
        </row>
        <row r="538">
          <cell r="A538" t="str">
            <v>SCI VALENCE STE 515339082</v>
          </cell>
          <cell r="B538" t="str">
            <v>SCI VALENCE STE 5153</v>
          </cell>
          <cell r="C538">
            <v>39082</v>
          </cell>
          <cell r="D538">
            <v>1332.8688200000001</v>
          </cell>
          <cell r="E538">
            <v>1.4238599999999999</v>
          </cell>
          <cell r="F538">
            <v>343.51478000000003</v>
          </cell>
          <cell r="G538">
            <v>99.439890000000005</v>
          </cell>
          <cell r="H538">
            <v>-19.024799999999999</v>
          </cell>
          <cell r="I538">
            <v>0</v>
          </cell>
          <cell r="J538">
            <v>0</v>
          </cell>
          <cell r="K538">
            <v>0</v>
          </cell>
          <cell r="L538">
            <v>324.39641000000006</v>
          </cell>
          <cell r="M538">
            <v>3.53769</v>
          </cell>
          <cell r="N538">
            <v>132.59215</v>
          </cell>
          <cell r="O538">
            <v>88.282130000000009</v>
          </cell>
          <cell r="P538">
            <v>0</v>
          </cell>
          <cell r="Q538">
            <v>0</v>
          </cell>
          <cell r="R538">
            <v>0</v>
          </cell>
          <cell r="S538">
            <v>10.29275</v>
          </cell>
          <cell r="T538">
            <v>3.7175799999999999</v>
          </cell>
          <cell r="U538">
            <v>104.32599999999999</v>
          </cell>
          <cell r="V538">
            <v>0</v>
          </cell>
          <cell r="W538">
            <v>0</v>
          </cell>
          <cell r="X538">
            <v>0</v>
          </cell>
          <cell r="Y538">
            <v>225.50060999999999</v>
          </cell>
          <cell r="Z538">
            <v>2.7364899999999999</v>
          </cell>
          <cell r="AA538">
            <v>135.005</v>
          </cell>
          <cell r="AB538">
            <v>-6.5</v>
          </cell>
          <cell r="AD538">
            <v>34.993650000000002</v>
          </cell>
          <cell r="AE538">
            <v>276.60730000000007</v>
          </cell>
          <cell r="AG538">
            <v>0</v>
          </cell>
          <cell r="AH538">
            <v>0</v>
          </cell>
          <cell r="AJ538">
            <v>0</v>
          </cell>
        </row>
        <row r="539">
          <cell r="A539" t="str">
            <v>SCI VALENCE STE 515339447</v>
          </cell>
          <cell r="B539" t="str">
            <v>SCI VALENCE STE 5153</v>
          </cell>
          <cell r="C539">
            <v>39447</v>
          </cell>
          <cell r="D539">
            <v>1396.8964799999999</v>
          </cell>
          <cell r="E539">
            <v>201.33175</v>
          </cell>
          <cell r="F539">
            <v>356.98894000000001</v>
          </cell>
          <cell r="G539">
            <v>98.504199999999997</v>
          </cell>
          <cell r="H539">
            <v>-7.6544399999999992</v>
          </cell>
          <cell r="I539">
            <v>0</v>
          </cell>
          <cell r="J539">
            <v>2.7364899999999999</v>
          </cell>
          <cell r="K539">
            <v>0</v>
          </cell>
          <cell r="L539">
            <v>291.08780999999999</v>
          </cell>
          <cell r="M539">
            <v>3.3377399999999997</v>
          </cell>
          <cell r="N539">
            <v>152.53198999999998</v>
          </cell>
          <cell r="O539">
            <v>328.62541999999996</v>
          </cell>
          <cell r="P539">
            <v>0</v>
          </cell>
          <cell r="Q539">
            <v>0</v>
          </cell>
          <cell r="R539">
            <v>0</v>
          </cell>
          <cell r="S539">
            <v>1423.5806599999999</v>
          </cell>
          <cell r="T539">
            <v>5.91601</v>
          </cell>
          <cell r="U539">
            <v>107.206</v>
          </cell>
          <cell r="V539">
            <v>0</v>
          </cell>
          <cell r="W539">
            <v>0</v>
          </cell>
          <cell r="X539">
            <v>0</v>
          </cell>
          <cell r="Y539">
            <v>251.69315999999998</v>
          </cell>
          <cell r="Z539">
            <v>2.5004499999999998</v>
          </cell>
          <cell r="AA539">
            <v>243.00214000000003</v>
          </cell>
          <cell r="AB539">
            <v>7.44848</v>
          </cell>
          <cell r="AD539">
            <v>118.24150999999999</v>
          </cell>
          <cell r="AE539">
            <v>362.63989000000004</v>
          </cell>
          <cell r="AG539">
            <v>0</v>
          </cell>
          <cell r="AH539">
            <v>6.8195100000000002</v>
          </cell>
          <cell r="AJ539">
            <v>0</v>
          </cell>
        </row>
        <row r="540">
          <cell r="A540" t="str">
            <v>SCI VALENCE STE 5153BUDGET 2007</v>
          </cell>
          <cell r="B540" t="str">
            <v>SCI VALENCE STE 5153</v>
          </cell>
          <cell r="C540" t="str">
            <v>BUDGET 2007</v>
          </cell>
          <cell r="D540">
            <v>1426.1695</v>
          </cell>
          <cell r="E540">
            <v>200</v>
          </cell>
          <cell r="F540">
            <v>351.96300000000002</v>
          </cell>
          <cell r="G540">
            <v>119.006</v>
          </cell>
          <cell r="H540">
            <v>0</v>
          </cell>
          <cell r="I540">
            <v>0</v>
          </cell>
          <cell r="J540">
            <v>0</v>
          </cell>
          <cell r="K540">
            <v>0</v>
          </cell>
          <cell r="L540">
            <v>397.15550000000002</v>
          </cell>
          <cell r="M540">
            <v>0</v>
          </cell>
          <cell r="N540">
            <v>140.136</v>
          </cell>
          <cell r="O540">
            <v>65.1159325</v>
          </cell>
          <cell r="P540">
            <v>0</v>
          </cell>
          <cell r="Q540">
            <v>0</v>
          </cell>
          <cell r="R540">
            <v>0</v>
          </cell>
          <cell r="S540">
            <v>0</v>
          </cell>
          <cell r="T540">
            <v>7.5</v>
          </cell>
          <cell r="U540">
            <v>119.006</v>
          </cell>
          <cell r="V540">
            <v>0</v>
          </cell>
          <cell r="W540">
            <v>0</v>
          </cell>
          <cell r="X540">
            <v>3.3554216000000001</v>
          </cell>
          <cell r="Y540">
            <v>232.50061130480998</v>
          </cell>
          <cell r="Z540">
            <v>0</v>
          </cell>
          <cell r="AA540">
            <v>310.39</v>
          </cell>
          <cell r="AB540">
            <v>0</v>
          </cell>
          <cell r="AD540">
            <v>0</v>
          </cell>
          <cell r="AE540">
            <v>301.7186780628499</v>
          </cell>
          <cell r="AG540">
            <v>0</v>
          </cell>
          <cell r="AH540">
            <v>0</v>
          </cell>
          <cell r="AJ540">
            <v>0</v>
          </cell>
        </row>
        <row r="541">
          <cell r="A541" t="str">
            <v>SCI VALENCE STE 5153BUDGET 2008</v>
          </cell>
          <cell r="B541" t="str">
            <v>SCI VALENCE STE 5153</v>
          </cell>
          <cell r="C541" t="str">
            <v>BUDGET 2008</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D541">
            <v>0</v>
          </cell>
          <cell r="AE541">
            <v>0</v>
          </cell>
          <cell r="AG541">
            <v>0</v>
          </cell>
          <cell r="AH541">
            <v>0</v>
          </cell>
          <cell r="AJ541">
            <v>0</v>
          </cell>
        </row>
        <row r="542">
          <cell r="A542" t="str">
            <v>SCI VALENCE STE 5153BUDGET 2009</v>
          </cell>
          <cell r="B542" t="str">
            <v>SCI VALENCE STE 5153</v>
          </cell>
          <cell r="C542" t="str">
            <v>BUDGET 2009</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D542">
            <v>0</v>
          </cell>
          <cell r="AE542">
            <v>0</v>
          </cell>
          <cell r="AG542">
            <v>0</v>
          </cell>
          <cell r="AH542">
            <v>0</v>
          </cell>
          <cell r="AJ542">
            <v>0</v>
          </cell>
        </row>
        <row r="543">
          <cell r="A543" t="str">
            <v>SCI VALENCE STE 5153BUDGET 2010</v>
          </cell>
          <cell r="B543" t="str">
            <v>SCI VALENCE STE 5153</v>
          </cell>
          <cell r="C543" t="str">
            <v>BUDGET 2010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D543">
            <v>0</v>
          </cell>
          <cell r="AE543">
            <v>0</v>
          </cell>
          <cell r="AG543">
            <v>0</v>
          </cell>
          <cell r="AH543">
            <v>0</v>
          </cell>
          <cell r="AJ543">
            <v>0</v>
          </cell>
        </row>
        <row r="544">
          <cell r="A544" t="str">
            <v>SCI VALENCE STE 5153BUDGET 2011</v>
          </cell>
          <cell r="B544" t="str">
            <v>SCI VALENCE STE 5153</v>
          </cell>
          <cell r="C544" t="str">
            <v>BUDGET 2011</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D544">
            <v>0</v>
          </cell>
          <cell r="AE544">
            <v>0</v>
          </cell>
          <cell r="AG544">
            <v>0</v>
          </cell>
          <cell r="AH544">
            <v>0</v>
          </cell>
          <cell r="AJ544">
            <v>0</v>
          </cell>
        </row>
        <row r="545">
          <cell r="A545" t="str">
            <v>SCI VALENCE STE 5153BUDGET 2012</v>
          </cell>
          <cell r="B545" t="str">
            <v>SCI VALENCE STE 5153</v>
          </cell>
          <cell r="C545" t="str">
            <v>BUDGET 2012</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D545">
            <v>0</v>
          </cell>
          <cell r="AE545">
            <v>0</v>
          </cell>
          <cell r="AG545">
            <v>0</v>
          </cell>
          <cell r="AH545">
            <v>0</v>
          </cell>
          <cell r="AJ545">
            <v>0</v>
          </cell>
        </row>
        <row r="546">
          <cell r="A546" t="str">
            <v>SCI VALENCE STE 5153BUDGET 2013</v>
          </cell>
          <cell r="B546" t="str">
            <v>SCI VALENCE STE 5153</v>
          </cell>
          <cell r="C546" t="str">
            <v>BUDGET 2013</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D546">
            <v>0</v>
          </cell>
          <cell r="AE546">
            <v>0</v>
          </cell>
          <cell r="AG546">
            <v>0</v>
          </cell>
          <cell r="AH546">
            <v>0</v>
          </cell>
          <cell r="AJ546">
            <v>0</v>
          </cell>
        </row>
        <row r="547">
          <cell r="A547" t="str">
            <v>SCI VALENCE STE 5153BUDGET 2014</v>
          </cell>
          <cell r="B547" t="str">
            <v>SCI VALENCE STE 5153</v>
          </cell>
          <cell r="C547" t="str">
            <v>BUDGET 2014</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G547">
            <v>0</v>
          </cell>
          <cell r="AH547">
            <v>0</v>
          </cell>
          <cell r="AJ547">
            <v>0</v>
          </cell>
        </row>
        <row r="548">
          <cell r="A548" t="str">
            <v>SCI VALENCE STE 5153BUDGET 2015</v>
          </cell>
          <cell r="B548" t="str">
            <v>SCI VALENCE STE 5153</v>
          </cell>
          <cell r="C548" t="str">
            <v>BUDGET 2015</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D548">
            <v>0</v>
          </cell>
          <cell r="AE548">
            <v>0</v>
          </cell>
          <cell r="AG548">
            <v>0</v>
          </cell>
          <cell r="AH548">
            <v>0</v>
          </cell>
          <cell r="AJ548">
            <v>0</v>
          </cell>
        </row>
        <row r="549">
          <cell r="A549" t="str">
            <v>SCI VALENCE STE 5153BUDGET 2016</v>
          </cell>
          <cell r="B549" t="str">
            <v>SCI VALENCE STE 5153</v>
          </cell>
          <cell r="C549" t="str">
            <v>BUDGET 2016</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G549">
            <v>0</v>
          </cell>
          <cell r="AH549">
            <v>0</v>
          </cell>
          <cell r="AJ549">
            <v>0</v>
          </cell>
        </row>
        <row r="550">
          <cell r="A550" t="str">
            <v>SCI VALENCE STE 5153BUDGET 2017</v>
          </cell>
          <cell r="B550" t="str">
            <v>SCI VALENCE STE 5153</v>
          </cell>
          <cell r="C550" t="str">
            <v>BUDGET 2017</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D550">
            <v>0</v>
          </cell>
          <cell r="AE550">
            <v>0</v>
          </cell>
          <cell r="AG550">
            <v>0</v>
          </cell>
          <cell r="AH550">
            <v>0</v>
          </cell>
          <cell r="AJ550">
            <v>0</v>
          </cell>
        </row>
        <row r="551">
          <cell r="A551" t="str">
            <v>SAS VELIZY STE 546238717</v>
          </cell>
          <cell r="B551" t="str">
            <v>SAS VELIZY STE 5462</v>
          </cell>
          <cell r="C551">
            <v>38717</v>
          </cell>
          <cell r="D551">
            <v>0</v>
          </cell>
          <cell r="E551">
            <v>0</v>
          </cell>
          <cell r="F551">
            <v>0</v>
          </cell>
          <cell r="G551">
            <v>0</v>
          </cell>
          <cell r="H551">
            <v>0</v>
          </cell>
          <cell r="I551">
            <v>0</v>
          </cell>
          <cell r="J551">
            <v>0</v>
          </cell>
          <cell r="K551">
            <v>0</v>
          </cell>
          <cell r="L551">
            <v>0</v>
          </cell>
          <cell r="M551">
            <v>0</v>
          </cell>
          <cell r="N551">
            <v>0</v>
          </cell>
          <cell r="O551">
            <v>24.378740000000001</v>
          </cell>
          <cell r="P551">
            <v>0</v>
          </cell>
          <cell r="Q551">
            <v>0</v>
          </cell>
          <cell r="R551">
            <v>0</v>
          </cell>
          <cell r="S551">
            <v>91.412019999999984</v>
          </cell>
          <cell r="T551">
            <v>0.52024999999999999</v>
          </cell>
          <cell r="U551">
            <v>0</v>
          </cell>
          <cell r="V551">
            <v>0</v>
          </cell>
          <cell r="W551">
            <v>9.2620000000000005</v>
          </cell>
          <cell r="X551">
            <v>5.2999999999999999E-2</v>
          </cell>
          <cell r="Y551">
            <v>0</v>
          </cell>
          <cell r="Z551">
            <v>0</v>
          </cell>
          <cell r="AA551">
            <v>1.0000000000000001E-5</v>
          </cell>
          <cell r="AB551">
            <v>0</v>
          </cell>
          <cell r="AD551">
            <v>4449.6115</v>
          </cell>
          <cell r="AE551">
            <v>4983.9878599999993</v>
          </cell>
          <cell r="AG551">
            <v>0</v>
          </cell>
          <cell r="AH551">
            <v>15</v>
          </cell>
          <cell r="AJ551">
            <v>-3.75</v>
          </cell>
        </row>
        <row r="552">
          <cell r="A552" t="str">
            <v>SAS VELIZY STE 546239082</v>
          </cell>
          <cell r="B552" t="str">
            <v>SAS VELIZY STE 5462</v>
          </cell>
          <cell r="C552">
            <v>39082</v>
          </cell>
          <cell r="D552">
            <v>0</v>
          </cell>
          <cell r="E552">
            <v>2.9999999999999997E-5</v>
          </cell>
          <cell r="F552">
            <v>0</v>
          </cell>
          <cell r="G552">
            <v>0</v>
          </cell>
          <cell r="H552">
            <v>0</v>
          </cell>
          <cell r="I552">
            <v>0</v>
          </cell>
          <cell r="J552">
            <v>0</v>
          </cell>
          <cell r="K552">
            <v>0</v>
          </cell>
          <cell r="L552">
            <v>5.382E-2</v>
          </cell>
          <cell r="M552">
            <v>0.1</v>
          </cell>
          <cell r="N552">
            <v>0</v>
          </cell>
          <cell r="O552">
            <v>36.164239999999999</v>
          </cell>
          <cell r="P552">
            <v>0</v>
          </cell>
          <cell r="Q552">
            <v>0</v>
          </cell>
          <cell r="R552">
            <v>0</v>
          </cell>
          <cell r="S552">
            <v>18.041620000000002</v>
          </cell>
          <cell r="T552">
            <v>0.35457</v>
          </cell>
          <cell r="U552">
            <v>0</v>
          </cell>
          <cell r="V552">
            <v>0</v>
          </cell>
          <cell r="W552">
            <v>0</v>
          </cell>
          <cell r="X552">
            <v>3.75</v>
          </cell>
          <cell r="Y552">
            <v>0</v>
          </cell>
          <cell r="Z552">
            <v>0</v>
          </cell>
          <cell r="AA552">
            <v>0</v>
          </cell>
          <cell r="AB552">
            <v>0</v>
          </cell>
          <cell r="AD552">
            <v>6098.3663699999988</v>
          </cell>
          <cell r="AE552">
            <v>2885.89345</v>
          </cell>
          <cell r="AG552">
            <v>0</v>
          </cell>
          <cell r="AH552">
            <v>0</v>
          </cell>
          <cell r="AJ552">
            <v>0</v>
          </cell>
        </row>
        <row r="553">
          <cell r="A553" t="str">
            <v>SAS VELIZY STE 546239447</v>
          </cell>
          <cell r="B553" t="str">
            <v>SAS VELIZY STE 5462</v>
          </cell>
          <cell r="C553">
            <v>39447</v>
          </cell>
          <cell r="D553">
            <v>0</v>
          </cell>
          <cell r="E553">
            <v>0</v>
          </cell>
          <cell r="F553">
            <v>0</v>
          </cell>
          <cell r="G553">
            <v>0</v>
          </cell>
          <cell r="H553">
            <v>0</v>
          </cell>
          <cell r="I553">
            <v>0</v>
          </cell>
          <cell r="J553">
            <v>0</v>
          </cell>
          <cell r="K553">
            <v>0</v>
          </cell>
          <cell r="L553">
            <v>0</v>
          </cell>
          <cell r="M553">
            <v>0.1046</v>
          </cell>
          <cell r="N553">
            <v>0</v>
          </cell>
          <cell r="O553">
            <v>38.954620000000006</v>
          </cell>
          <cell r="P553">
            <v>0</v>
          </cell>
          <cell r="Q553">
            <v>0</v>
          </cell>
          <cell r="R553">
            <v>0</v>
          </cell>
          <cell r="S553">
            <v>12.743919999999999</v>
          </cell>
          <cell r="T553">
            <v>0.45025999999999999</v>
          </cell>
          <cell r="U553">
            <v>0</v>
          </cell>
          <cell r="V553">
            <v>0</v>
          </cell>
          <cell r="W553">
            <v>0</v>
          </cell>
          <cell r="X553">
            <v>3.8180000000000001</v>
          </cell>
          <cell r="Y553">
            <v>0</v>
          </cell>
          <cell r="Z553">
            <v>0</v>
          </cell>
          <cell r="AA553">
            <v>0</v>
          </cell>
          <cell r="AB553">
            <v>0</v>
          </cell>
          <cell r="AD553">
            <v>6339.9187899999997</v>
          </cell>
          <cell r="AE553">
            <v>2642.51557</v>
          </cell>
          <cell r="AG553">
            <v>15</v>
          </cell>
          <cell r="AH553">
            <v>0</v>
          </cell>
          <cell r="AJ553">
            <v>15</v>
          </cell>
        </row>
        <row r="554">
          <cell r="A554" t="str">
            <v>SAS VELIZY STE 5462BUDGET 2007 V0</v>
          </cell>
          <cell r="B554" t="str">
            <v>SAS VELIZY STE 5462</v>
          </cell>
          <cell r="C554" t="str">
            <v>BUDGET 2007 V0</v>
          </cell>
          <cell r="D554">
            <v>0</v>
          </cell>
          <cell r="E554">
            <v>0</v>
          </cell>
          <cell r="F554">
            <v>0</v>
          </cell>
          <cell r="G554">
            <v>0</v>
          </cell>
          <cell r="H554">
            <v>0</v>
          </cell>
          <cell r="I554">
            <v>0</v>
          </cell>
          <cell r="J554">
            <v>0</v>
          </cell>
          <cell r="K554">
            <v>0</v>
          </cell>
          <cell r="L554">
            <v>0</v>
          </cell>
          <cell r="M554">
            <v>0</v>
          </cell>
          <cell r="N554">
            <v>0</v>
          </cell>
          <cell r="O554">
            <v>36.887279999999997</v>
          </cell>
          <cell r="P554">
            <v>0</v>
          </cell>
          <cell r="Q554">
            <v>0</v>
          </cell>
          <cell r="R554">
            <v>0</v>
          </cell>
          <cell r="S554">
            <v>20.838559999999998</v>
          </cell>
          <cell r="T554">
            <v>0.51917999999999997</v>
          </cell>
          <cell r="U554">
            <v>0</v>
          </cell>
          <cell r="V554">
            <v>0</v>
          </cell>
          <cell r="W554">
            <v>0</v>
          </cell>
          <cell r="X554">
            <v>3.75</v>
          </cell>
          <cell r="Y554">
            <v>0</v>
          </cell>
          <cell r="Z554">
            <v>0</v>
          </cell>
          <cell r="AA554">
            <v>0</v>
          </cell>
          <cell r="AB554">
            <v>0</v>
          </cell>
          <cell r="AD554">
            <v>6305.4851900666699</v>
          </cell>
          <cell r="AE554">
            <v>2605.5500000000002</v>
          </cell>
          <cell r="AG554">
            <v>0</v>
          </cell>
          <cell r="AH554">
            <v>0</v>
          </cell>
          <cell r="AJ554">
            <v>0</v>
          </cell>
        </row>
        <row r="555">
          <cell r="A555" t="str">
            <v>SAS VELIZY STE 5462BUDGET 2007</v>
          </cell>
          <cell r="B555" t="str">
            <v>SAS VELIZY STE 5462</v>
          </cell>
          <cell r="C555" t="str">
            <v>BUDGET 2007</v>
          </cell>
          <cell r="D555">
            <v>0</v>
          </cell>
          <cell r="E555">
            <v>0</v>
          </cell>
          <cell r="F555">
            <v>0</v>
          </cell>
          <cell r="G555">
            <v>0</v>
          </cell>
          <cell r="H555">
            <v>0</v>
          </cell>
          <cell r="I555">
            <v>0</v>
          </cell>
          <cell r="J555">
            <v>0</v>
          </cell>
          <cell r="K555">
            <v>0</v>
          </cell>
          <cell r="L555">
            <v>0</v>
          </cell>
          <cell r="M555">
            <v>0</v>
          </cell>
          <cell r="N555">
            <v>0</v>
          </cell>
          <cell r="O555">
            <v>35.881720000000001</v>
          </cell>
          <cell r="P555">
            <v>0</v>
          </cell>
          <cell r="Q555">
            <v>0</v>
          </cell>
          <cell r="R555">
            <v>0</v>
          </cell>
          <cell r="S555">
            <v>13.17</v>
          </cell>
          <cell r="T555">
            <v>2.81508</v>
          </cell>
          <cell r="U555">
            <v>0</v>
          </cell>
          <cell r="V555">
            <v>0</v>
          </cell>
          <cell r="W555">
            <v>0</v>
          </cell>
          <cell r="X555">
            <v>3.75</v>
          </cell>
          <cell r="Y555">
            <v>0</v>
          </cell>
          <cell r="Z555">
            <v>0</v>
          </cell>
          <cell r="AA555">
            <v>0</v>
          </cell>
          <cell r="AB555">
            <v>0</v>
          </cell>
          <cell r="AD555">
            <v>6234.0694854969997</v>
          </cell>
          <cell r="AE555">
            <v>2556.4005000000002</v>
          </cell>
          <cell r="AG555">
            <v>0</v>
          </cell>
          <cell r="AH555">
            <v>0</v>
          </cell>
          <cell r="AJ555">
            <v>0</v>
          </cell>
        </row>
        <row r="556">
          <cell r="A556" t="str">
            <v>SAS VELIZY STE 5462BUDGET 2008</v>
          </cell>
          <cell r="B556" t="str">
            <v>SAS VELIZY STE 5462</v>
          </cell>
          <cell r="C556" t="str">
            <v>BUDGET 2008</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D556">
            <v>0</v>
          </cell>
          <cell r="AE556">
            <v>0</v>
          </cell>
          <cell r="AG556">
            <v>0</v>
          </cell>
          <cell r="AH556">
            <v>0</v>
          </cell>
          <cell r="AJ556">
            <v>0</v>
          </cell>
        </row>
        <row r="557">
          <cell r="A557" t="str">
            <v>SAS VELIZY STE 5462BUDGET 2009</v>
          </cell>
          <cell r="B557" t="str">
            <v>SAS VELIZY STE 5462</v>
          </cell>
          <cell r="C557" t="str">
            <v>BUDGET 2009</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G557">
            <v>0</v>
          </cell>
          <cell r="AH557">
            <v>0</v>
          </cell>
          <cell r="AJ557">
            <v>0</v>
          </cell>
        </row>
        <row r="558">
          <cell r="A558" t="str">
            <v>SAS VELIZY STE 5462BUDGET 2010</v>
          </cell>
          <cell r="B558" t="str">
            <v>SAS VELIZY STE 5462</v>
          </cell>
          <cell r="C558" t="str">
            <v>BUDGET 2010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G558">
            <v>0</v>
          </cell>
          <cell r="AH558">
            <v>0</v>
          </cell>
          <cell r="AJ558">
            <v>0</v>
          </cell>
        </row>
        <row r="559">
          <cell r="A559" t="str">
            <v>SAS VELIZY STE 5462BUDGET 2011</v>
          </cell>
          <cell r="B559" t="str">
            <v>SAS VELIZY STE 5462</v>
          </cell>
          <cell r="C559" t="str">
            <v>BUDGET 2011</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D559">
            <v>0</v>
          </cell>
          <cell r="AE559">
            <v>0</v>
          </cell>
          <cell r="AG559">
            <v>0</v>
          </cell>
          <cell r="AH559">
            <v>0</v>
          </cell>
          <cell r="AJ559">
            <v>0</v>
          </cell>
        </row>
        <row r="560">
          <cell r="A560" t="str">
            <v>SAS VELIZY STE 5462BUDGET 2012</v>
          </cell>
          <cell r="B560" t="str">
            <v>SAS VELIZY STE 5462</v>
          </cell>
          <cell r="C560" t="str">
            <v>BUDGET 2012</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D560">
            <v>0</v>
          </cell>
          <cell r="AE560">
            <v>0</v>
          </cell>
          <cell r="AG560">
            <v>0</v>
          </cell>
          <cell r="AH560">
            <v>0</v>
          </cell>
          <cell r="AJ560">
            <v>0</v>
          </cell>
        </row>
        <row r="561">
          <cell r="A561" t="str">
            <v>SAS VELIZY STE 5462BUDGET 2013</v>
          </cell>
          <cell r="B561" t="str">
            <v>SAS VELIZY STE 5462</v>
          </cell>
          <cell r="C561" t="str">
            <v>BUDGET 2013</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D561">
            <v>0</v>
          </cell>
          <cell r="AE561">
            <v>0</v>
          </cell>
          <cell r="AG561">
            <v>0</v>
          </cell>
          <cell r="AH561">
            <v>0</v>
          </cell>
          <cell r="AJ561">
            <v>0</v>
          </cell>
        </row>
        <row r="562">
          <cell r="A562" t="str">
            <v>SAS VELIZY STE 5462BUDGET 2014</v>
          </cell>
          <cell r="B562" t="str">
            <v>SAS VELIZY STE 5462</v>
          </cell>
          <cell r="C562" t="str">
            <v>BUDGET 2014</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D562">
            <v>0</v>
          </cell>
          <cell r="AE562">
            <v>0</v>
          </cell>
          <cell r="AG562">
            <v>0</v>
          </cell>
          <cell r="AH562">
            <v>0</v>
          </cell>
          <cell r="AJ562">
            <v>0</v>
          </cell>
        </row>
        <row r="563">
          <cell r="A563" t="str">
            <v>SAS VELIZY STE 5462BUDGET 2015</v>
          </cell>
          <cell r="B563" t="str">
            <v>SAS VELIZY STE 5462</v>
          </cell>
          <cell r="C563" t="str">
            <v>BUDGET 2015</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D563">
            <v>0</v>
          </cell>
          <cell r="AE563">
            <v>0</v>
          </cell>
          <cell r="AG563">
            <v>0</v>
          </cell>
          <cell r="AH563">
            <v>0</v>
          </cell>
          <cell r="AJ563">
            <v>0</v>
          </cell>
        </row>
        <row r="564">
          <cell r="A564" t="str">
            <v>SAS VELIZY STE 5462BUDGET 2016</v>
          </cell>
          <cell r="B564" t="str">
            <v>SAS VELIZY STE 5462</v>
          </cell>
          <cell r="C564" t="str">
            <v>BUDGET 2016</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G564">
            <v>0</v>
          </cell>
          <cell r="AH564">
            <v>0</v>
          </cell>
          <cell r="AJ564">
            <v>0</v>
          </cell>
        </row>
        <row r="565">
          <cell r="A565" t="str">
            <v>SAS VELIZY STE 5462BUDGET 2017</v>
          </cell>
          <cell r="B565" t="str">
            <v>SAS VELIZY STE 5462</v>
          </cell>
          <cell r="C565" t="str">
            <v>BUDGET 2017</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G565">
            <v>0</v>
          </cell>
          <cell r="AH565">
            <v>0</v>
          </cell>
          <cell r="AJ565">
            <v>0</v>
          </cell>
        </row>
        <row r="566">
          <cell r="A566" t="str">
            <v>SCI VIVIER MERLE STE 515438717</v>
          </cell>
          <cell r="B566" t="str">
            <v>SCI VIVIER MERLE STE 5154</v>
          </cell>
          <cell r="C566">
            <v>38717</v>
          </cell>
          <cell r="D566">
            <v>2200.62907</v>
          </cell>
          <cell r="E566">
            <v>39.587669999999996</v>
          </cell>
          <cell r="F566">
            <v>99.674120000000002</v>
          </cell>
          <cell r="G566">
            <v>385.52600000000001</v>
          </cell>
          <cell r="H566">
            <v>28.151040000000002</v>
          </cell>
          <cell r="I566">
            <v>0</v>
          </cell>
          <cell r="J566">
            <v>0</v>
          </cell>
          <cell r="K566">
            <v>0</v>
          </cell>
          <cell r="L566">
            <v>120.07522</v>
          </cell>
          <cell r="M566">
            <v>22.430479999999999</v>
          </cell>
          <cell r="N566">
            <v>0</v>
          </cell>
          <cell r="O566">
            <v>0</v>
          </cell>
          <cell r="P566">
            <v>0</v>
          </cell>
          <cell r="Q566">
            <v>0</v>
          </cell>
          <cell r="R566">
            <v>0</v>
          </cell>
          <cell r="S566">
            <v>13.984999999999999</v>
          </cell>
          <cell r="T566">
            <v>0.40006999999999998</v>
          </cell>
          <cell r="U566">
            <v>385.52600000000001</v>
          </cell>
          <cell r="V566">
            <v>0</v>
          </cell>
          <cell r="W566">
            <v>0</v>
          </cell>
          <cell r="X566">
            <v>0</v>
          </cell>
          <cell r="Y566">
            <v>710.21219000000008</v>
          </cell>
          <cell r="Z566">
            <v>0</v>
          </cell>
          <cell r="AA566">
            <v>1.09E-3</v>
          </cell>
          <cell r="AB566">
            <v>5.4625200000000005</v>
          </cell>
          <cell r="AD566">
            <v>27.524090000000001</v>
          </cell>
          <cell r="AE566">
            <v>212.05158</v>
          </cell>
          <cell r="AG566">
            <v>0</v>
          </cell>
          <cell r="AH566">
            <v>0</v>
          </cell>
          <cell r="AJ566">
            <v>0</v>
          </cell>
        </row>
        <row r="567">
          <cell r="A567" t="str">
            <v>SCI VIVIER MERLE STE 515439082</v>
          </cell>
          <cell r="B567" t="str">
            <v>SCI VIVIER MERLE STE 5154</v>
          </cell>
          <cell r="C567">
            <v>39082</v>
          </cell>
          <cell r="D567">
            <v>2315.04979</v>
          </cell>
          <cell r="E567">
            <v>36.00112</v>
          </cell>
          <cell r="F567">
            <v>127.38624</v>
          </cell>
          <cell r="G567">
            <v>403.02800000000002</v>
          </cell>
          <cell r="H567">
            <v>56.535260000000001</v>
          </cell>
          <cell r="I567">
            <v>0</v>
          </cell>
          <cell r="J567">
            <v>0</v>
          </cell>
          <cell r="K567">
            <v>0</v>
          </cell>
          <cell r="L567">
            <v>185.88166000000001</v>
          </cell>
          <cell r="M567">
            <v>3.1424600000000003</v>
          </cell>
          <cell r="N567">
            <v>0</v>
          </cell>
          <cell r="O567">
            <v>0</v>
          </cell>
          <cell r="P567">
            <v>0</v>
          </cell>
          <cell r="Q567">
            <v>0</v>
          </cell>
          <cell r="R567">
            <v>0</v>
          </cell>
          <cell r="S567">
            <v>-3.7938099999999997</v>
          </cell>
          <cell r="T567">
            <v>0.36305999999999999</v>
          </cell>
          <cell r="U567">
            <v>403.02800000000002</v>
          </cell>
          <cell r="V567">
            <v>0</v>
          </cell>
          <cell r="W567">
            <v>0</v>
          </cell>
          <cell r="X567">
            <v>0</v>
          </cell>
          <cell r="Y567">
            <v>710.21219000000008</v>
          </cell>
          <cell r="Z567">
            <v>0</v>
          </cell>
          <cell r="AA567">
            <v>6.9999999999999999E-4</v>
          </cell>
          <cell r="AB567">
            <v>6.5655000000000001</v>
          </cell>
          <cell r="AD567">
            <v>33.543030000000002</v>
          </cell>
          <cell r="AE567">
            <v>191.45690999999999</v>
          </cell>
          <cell r="AG567">
            <v>0</v>
          </cell>
          <cell r="AH567">
            <v>0</v>
          </cell>
          <cell r="AJ567">
            <v>0</v>
          </cell>
        </row>
        <row r="568">
          <cell r="A568" t="str">
            <v>SCI VIVIER MERLE STE 515439447</v>
          </cell>
          <cell r="B568" t="str">
            <v>SCI VIVIER MERLE STE 5154</v>
          </cell>
          <cell r="C568">
            <v>39447</v>
          </cell>
          <cell r="D568">
            <v>2426.9090699999997</v>
          </cell>
          <cell r="E568">
            <v>40.985500000000002</v>
          </cell>
          <cell r="F568">
            <v>129.76908</v>
          </cell>
          <cell r="G568">
            <v>410.66</v>
          </cell>
          <cell r="H568">
            <v>-10.84632</v>
          </cell>
          <cell r="I568">
            <v>0</v>
          </cell>
          <cell r="J568">
            <v>0</v>
          </cell>
          <cell r="K568">
            <v>0</v>
          </cell>
          <cell r="L568">
            <v>131.35557</v>
          </cell>
          <cell r="M568">
            <v>12.588139999999999</v>
          </cell>
          <cell r="N568">
            <v>0</v>
          </cell>
          <cell r="O568">
            <v>0</v>
          </cell>
          <cell r="P568">
            <v>0</v>
          </cell>
          <cell r="Q568">
            <v>0</v>
          </cell>
          <cell r="R568">
            <v>0</v>
          </cell>
          <cell r="S568">
            <v>6.9540500000000005</v>
          </cell>
          <cell r="T568">
            <v>0.51506999999999992</v>
          </cell>
          <cell r="U568">
            <v>410.66</v>
          </cell>
          <cell r="V568">
            <v>0</v>
          </cell>
          <cell r="W568">
            <v>0</v>
          </cell>
          <cell r="X568">
            <v>0</v>
          </cell>
          <cell r="Y568">
            <v>710.21219000000008</v>
          </cell>
          <cell r="Z568">
            <v>0</v>
          </cell>
          <cell r="AA568">
            <v>2.0200000000000001E-3</v>
          </cell>
          <cell r="AB568">
            <v>1.35</v>
          </cell>
          <cell r="AD568">
            <v>60.80735</v>
          </cell>
          <cell r="AE568">
            <v>198.82209</v>
          </cell>
          <cell r="AG568">
            <v>0</v>
          </cell>
          <cell r="AH568">
            <v>0</v>
          </cell>
          <cell r="AJ568">
            <v>0</v>
          </cell>
        </row>
        <row r="569">
          <cell r="A569" t="str">
            <v>SCI VIVIER MERLE STE 5154BUDGET 2007</v>
          </cell>
          <cell r="B569" t="str">
            <v>SCI VIVIER MERLE STE 5154</v>
          </cell>
          <cell r="C569" t="str">
            <v>BUDGET 2007</v>
          </cell>
          <cell r="D569">
            <v>2439.991</v>
          </cell>
          <cell r="E569">
            <v>37.799999999999997</v>
          </cell>
          <cell r="F569">
            <v>202.79182999999998</v>
          </cell>
          <cell r="G569">
            <v>403.02800000000002</v>
          </cell>
          <cell r="H569">
            <v>0</v>
          </cell>
          <cell r="I569">
            <v>0</v>
          </cell>
          <cell r="J569">
            <v>0</v>
          </cell>
          <cell r="K569">
            <v>0</v>
          </cell>
          <cell r="L569">
            <v>199.13800000000001</v>
          </cell>
          <cell r="M569">
            <v>10.605</v>
          </cell>
          <cell r="N569">
            <v>0</v>
          </cell>
          <cell r="O569">
            <v>93.199730000000002</v>
          </cell>
          <cell r="P569">
            <v>0</v>
          </cell>
          <cell r="Q569">
            <v>0</v>
          </cell>
          <cell r="R569">
            <v>0</v>
          </cell>
          <cell r="S569">
            <v>0</v>
          </cell>
          <cell r="T569">
            <v>9.4701506000000002</v>
          </cell>
          <cell r="U569">
            <v>403.02800000000002</v>
          </cell>
          <cell r="V569">
            <v>0</v>
          </cell>
          <cell r="W569">
            <v>0</v>
          </cell>
          <cell r="X569">
            <v>0</v>
          </cell>
          <cell r="Y569">
            <v>710.22113225999999</v>
          </cell>
          <cell r="Z569">
            <v>0</v>
          </cell>
          <cell r="AA569">
            <v>0</v>
          </cell>
          <cell r="AB569">
            <v>0</v>
          </cell>
          <cell r="AD569">
            <v>28.2203940716125</v>
          </cell>
          <cell r="AE569">
            <v>188.30191932127701</v>
          </cell>
          <cell r="AG569">
            <v>0</v>
          </cell>
          <cell r="AH569">
            <v>0</v>
          </cell>
          <cell r="AJ569">
            <v>0</v>
          </cell>
        </row>
        <row r="570">
          <cell r="A570" t="str">
            <v>SCI VIVIER MERLE STE 5154BUDGET 2008</v>
          </cell>
          <cell r="B570" t="str">
            <v>SCI VIVIER MERLE STE 5154</v>
          </cell>
          <cell r="C570" t="str">
            <v>BUDGET 2008</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D570">
            <v>0</v>
          </cell>
          <cell r="AE570">
            <v>0</v>
          </cell>
          <cell r="AG570">
            <v>0</v>
          </cell>
          <cell r="AH570">
            <v>0</v>
          </cell>
          <cell r="AJ570">
            <v>0</v>
          </cell>
        </row>
        <row r="571">
          <cell r="A571" t="str">
            <v>SCI VIVIER MERLE STE 5154BUDGET 2009</v>
          </cell>
          <cell r="B571" t="str">
            <v>SCI VIVIER MERLE STE 5154</v>
          </cell>
          <cell r="C571" t="str">
            <v>BUDGET 2009</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G571">
            <v>0</v>
          </cell>
          <cell r="AH571">
            <v>0</v>
          </cell>
          <cell r="AJ571">
            <v>0</v>
          </cell>
        </row>
        <row r="572">
          <cell r="A572" t="str">
            <v>SCI VIVIER MERLE STE 5154BUDGET 2010</v>
          </cell>
          <cell r="B572" t="str">
            <v>SCI VIVIER MERLE STE 5154</v>
          </cell>
          <cell r="C572" t="str">
            <v>BUDGET 2010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G572">
            <v>0</v>
          </cell>
          <cell r="AH572">
            <v>0</v>
          </cell>
          <cell r="AJ572">
            <v>0</v>
          </cell>
        </row>
        <row r="573">
          <cell r="A573" t="str">
            <v>SCI VIVIER MERLE STE 5154BUDGET 2011</v>
          </cell>
          <cell r="B573" t="str">
            <v>SCI VIVIER MERLE STE 5154</v>
          </cell>
          <cell r="C573" t="str">
            <v>BUDGET 2011</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D573">
            <v>0</v>
          </cell>
          <cell r="AE573">
            <v>0</v>
          </cell>
          <cell r="AG573">
            <v>0</v>
          </cell>
          <cell r="AH573">
            <v>0</v>
          </cell>
          <cell r="AJ573">
            <v>0</v>
          </cell>
        </row>
        <row r="574">
          <cell r="A574" t="str">
            <v>SCI VIVIER MERLE STE 5154BUDGET 2012</v>
          </cell>
          <cell r="B574" t="str">
            <v>SCI VIVIER MERLE STE 5154</v>
          </cell>
          <cell r="C574" t="str">
            <v>BUDGET 2012</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D574">
            <v>0</v>
          </cell>
          <cell r="AE574">
            <v>0</v>
          </cell>
          <cell r="AG574">
            <v>0</v>
          </cell>
          <cell r="AH574">
            <v>0</v>
          </cell>
          <cell r="AJ574">
            <v>0</v>
          </cell>
        </row>
        <row r="575">
          <cell r="A575" t="str">
            <v>SCI VIVIER MERLE STE 5154BUDGET 2013</v>
          </cell>
          <cell r="B575" t="str">
            <v>SCI VIVIER MERLE STE 5154</v>
          </cell>
          <cell r="C575" t="str">
            <v>BUDGET 2013</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G575">
            <v>0</v>
          </cell>
          <cell r="AH575">
            <v>0</v>
          </cell>
          <cell r="AJ575">
            <v>0</v>
          </cell>
        </row>
        <row r="576">
          <cell r="A576" t="str">
            <v>SCI VIVIER MERLE STE 5154BUDGET 2014</v>
          </cell>
          <cell r="B576" t="str">
            <v>SCI VIVIER MERLE STE 5154</v>
          </cell>
          <cell r="C576" t="str">
            <v>BUDGET 2014</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D576">
            <v>0</v>
          </cell>
          <cell r="AE576">
            <v>0</v>
          </cell>
          <cell r="AG576">
            <v>0</v>
          </cell>
          <cell r="AH576">
            <v>0</v>
          </cell>
          <cell r="AJ576">
            <v>0</v>
          </cell>
        </row>
        <row r="577">
          <cell r="A577" t="str">
            <v>SCI VIVIER MERLE STE 5154BUDGET 2015</v>
          </cell>
          <cell r="B577" t="str">
            <v>SCI VIVIER MERLE STE 5154</v>
          </cell>
          <cell r="C577" t="str">
            <v>BUDGET 2015</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D577">
            <v>0</v>
          </cell>
          <cell r="AE577">
            <v>0</v>
          </cell>
          <cell r="AG577">
            <v>0</v>
          </cell>
          <cell r="AH577">
            <v>0</v>
          </cell>
          <cell r="AJ577">
            <v>0</v>
          </cell>
        </row>
        <row r="578">
          <cell r="A578" t="str">
            <v>SCI VIVIER MERLE STE 5154BUDGET 2016</v>
          </cell>
          <cell r="B578" t="str">
            <v>SCI VIVIER MERLE STE 5154</v>
          </cell>
          <cell r="C578" t="str">
            <v>BUDGET 2016</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D578">
            <v>0</v>
          </cell>
          <cell r="AE578">
            <v>0</v>
          </cell>
          <cell r="AG578">
            <v>0</v>
          </cell>
          <cell r="AH578">
            <v>0</v>
          </cell>
          <cell r="AJ578">
            <v>0</v>
          </cell>
        </row>
        <row r="579">
          <cell r="A579" t="str">
            <v>SCI VIVIER MERLE STE 5154BUDGET 2017</v>
          </cell>
          <cell r="B579" t="str">
            <v>SCI VIVIER MERLE STE 5154</v>
          </cell>
          <cell r="C579" t="str">
            <v>BUDGET 2017</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D579">
            <v>0</v>
          </cell>
          <cell r="AE579">
            <v>0</v>
          </cell>
          <cell r="AG579">
            <v>0</v>
          </cell>
          <cell r="AH579">
            <v>0</v>
          </cell>
          <cell r="AJ579">
            <v>0</v>
          </cell>
        </row>
      </sheetData>
      <sheetData sheetId="9"/>
      <sheetData sheetId="10"/>
      <sheetData sheetId="1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L 2003 - BUDGET 2003"/>
      <sheetName val="MASSE SAL. 2003"/>
      <sheetName val="EFF. MOY. 2003"/>
      <sheetName val="EFF. FIN MOIS 2003"/>
      <sheetName val="VENTIL. MASSAI"/>
      <sheetName val="IND. REEL 2003"/>
      <sheetName val="IND. BUD. 2003"/>
      <sheetName val="DONNEES REEL 2003"/>
      <sheetName val="DONNEES BUDGET 2003"/>
    </sheetNames>
    <sheetDataSet>
      <sheetData sheetId="0"/>
      <sheetData sheetId="1"/>
      <sheetData sheetId="2"/>
      <sheetData sheetId="3"/>
      <sheetData sheetId="4"/>
      <sheetData sheetId="5" refreshError="1"/>
      <sheetData sheetId="6" refreshError="1">
        <row r="26">
          <cell r="C26" t="str">
            <v>EN €</v>
          </cell>
          <cell r="D26">
            <v>37622</v>
          </cell>
          <cell r="E26">
            <v>37653</v>
          </cell>
          <cell r="F26">
            <v>37681</v>
          </cell>
          <cell r="G26">
            <v>37712</v>
          </cell>
          <cell r="H26">
            <v>37742</v>
          </cell>
          <cell r="I26">
            <v>37773</v>
          </cell>
          <cell r="J26">
            <v>37803</v>
          </cell>
          <cell r="K26">
            <v>37834</v>
          </cell>
          <cell r="L26">
            <v>37865</v>
          </cell>
          <cell r="M26">
            <v>37895</v>
          </cell>
          <cell r="N26">
            <v>37926</v>
          </cell>
          <cell r="O26">
            <v>37956</v>
          </cell>
        </row>
        <row r="27">
          <cell r="B27" t="str">
            <v>GIE GLOBALINDEMN.</v>
          </cell>
          <cell r="D27">
            <v>0</v>
          </cell>
          <cell r="E27">
            <v>0</v>
          </cell>
          <cell r="F27">
            <v>0</v>
          </cell>
          <cell r="G27">
            <v>0</v>
          </cell>
          <cell r="H27">
            <v>0</v>
          </cell>
          <cell r="I27">
            <v>0</v>
          </cell>
          <cell r="J27">
            <v>0</v>
          </cell>
          <cell r="K27">
            <v>0</v>
          </cell>
          <cell r="L27">
            <v>0</v>
          </cell>
          <cell r="M27">
            <v>0</v>
          </cell>
          <cell r="N27">
            <v>0</v>
          </cell>
          <cell r="O27">
            <v>0</v>
          </cell>
        </row>
        <row r="28">
          <cell r="B28" t="str">
            <v>GIE INFORMATIQUEINDEMN.</v>
          </cell>
          <cell r="D28">
            <v>0</v>
          </cell>
          <cell r="E28">
            <v>3500</v>
          </cell>
          <cell r="F28">
            <v>3500</v>
          </cell>
          <cell r="G28">
            <v>3500</v>
          </cell>
          <cell r="H28">
            <v>3500</v>
          </cell>
          <cell r="I28">
            <v>3500</v>
          </cell>
          <cell r="J28">
            <v>3500</v>
          </cell>
          <cell r="K28">
            <v>3500</v>
          </cell>
          <cell r="L28">
            <v>3500</v>
          </cell>
          <cell r="M28">
            <v>3500</v>
          </cell>
          <cell r="N28">
            <v>3500</v>
          </cell>
          <cell r="O28">
            <v>3500</v>
          </cell>
        </row>
        <row r="29">
          <cell r="B29" t="str">
            <v>LA PARISIENNEINDEMN.</v>
          </cell>
          <cell r="D29">
            <v>0</v>
          </cell>
          <cell r="E29">
            <v>0</v>
          </cell>
          <cell r="F29">
            <v>0</v>
          </cell>
          <cell r="G29">
            <v>0</v>
          </cell>
          <cell r="H29">
            <v>0</v>
          </cell>
          <cell r="I29">
            <v>0</v>
          </cell>
          <cell r="J29">
            <v>0</v>
          </cell>
          <cell r="K29">
            <v>0</v>
          </cell>
          <cell r="L29">
            <v>0</v>
          </cell>
          <cell r="M29">
            <v>0</v>
          </cell>
          <cell r="N29">
            <v>0</v>
          </cell>
          <cell r="O29">
            <v>0</v>
          </cell>
        </row>
        <row r="30">
          <cell r="B30" t="str">
            <v>MASSAIINDEMN.</v>
          </cell>
          <cell r="D30">
            <v>10755.56</v>
          </cell>
          <cell r="E30">
            <v>10755.56</v>
          </cell>
          <cell r="F30">
            <v>18486.919999999998</v>
          </cell>
          <cell r="G30">
            <v>18486.919999999998</v>
          </cell>
          <cell r="H30">
            <v>18486.919999999998</v>
          </cell>
          <cell r="I30">
            <v>18486.919999999998</v>
          </cell>
          <cell r="J30">
            <v>18486.919999999998</v>
          </cell>
          <cell r="K30">
            <v>18486.919999999998</v>
          </cell>
          <cell r="L30">
            <v>18486.919999999998</v>
          </cell>
          <cell r="M30">
            <v>18486.919999999998</v>
          </cell>
          <cell r="N30">
            <v>18486.919999999998</v>
          </cell>
          <cell r="O30">
            <v>18486.919999999998</v>
          </cell>
        </row>
        <row r="31">
          <cell r="B31" t="str">
            <v>PROTEGYS NETWORKINDEMN.</v>
          </cell>
          <cell r="D31">
            <v>0</v>
          </cell>
          <cell r="E31">
            <v>0</v>
          </cell>
          <cell r="F31">
            <v>0</v>
          </cell>
          <cell r="G31">
            <v>0</v>
          </cell>
          <cell r="H31">
            <v>0</v>
          </cell>
          <cell r="I31">
            <v>0</v>
          </cell>
          <cell r="J31">
            <v>0</v>
          </cell>
          <cell r="K31">
            <v>0</v>
          </cell>
          <cell r="L31">
            <v>0</v>
          </cell>
          <cell r="M31">
            <v>0</v>
          </cell>
          <cell r="N31">
            <v>0</v>
          </cell>
          <cell r="O31">
            <v>0</v>
          </cell>
        </row>
      </sheetData>
      <sheetData sheetId="7" refreshError="1">
        <row r="1">
          <cell r="A1" t="str">
            <v>EFFECTIFS MOYENS</v>
          </cell>
          <cell r="B1" t="str">
            <v>MOIS1</v>
          </cell>
          <cell r="C1" t="str">
            <v>MOIS2</v>
          </cell>
          <cell r="D1" t="str">
            <v>MOIS3</v>
          </cell>
          <cell r="E1" t="str">
            <v>MOIS4</v>
          </cell>
          <cell r="F1" t="str">
            <v>MOIS5</v>
          </cell>
          <cell r="G1" t="str">
            <v>MOIS6</v>
          </cell>
          <cell r="H1" t="str">
            <v>MOIS7</v>
          </cell>
          <cell r="I1" t="str">
            <v>MOIS8</v>
          </cell>
          <cell r="J1" t="str">
            <v>MOIS9</v>
          </cell>
          <cell r="K1" t="str">
            <v>MOIS10</v>
          </cell>
          <cell r="L1" t="str">
            <v>MOIS11</v>
          </cell>
          <cell r="M1" t="str">
            <v>MOIS12</v>
          </cell>
        </row>
        <row r="2">
          <cell r="A2" t="str">
            <v>SOCIETES</v>
          </cell>
          <cell r="B2">
            <v>37622</v>
          </cell>
          <cell r="C2">
            <v>37653</v>
          </cell>
          <cell r="D2">
            <v>37681</v>
          </cell>
          <cell r="E2">
            <v>37712</v>
          </cell>
          <cell r="F2">
            <v>37742</v>
          </cell>
          <cell r="G2">
            <v>37773</v>
          </cell>
          <cell r="H2">
            <v>37803</v>
          </cell>
          <cell r="I2">
            <v>37834</v>
          </cell>
          <cell r="J2">
            <v>37865</v>
          </cell>
          <cell r="K2">
            <v>37895</v>
          </cell>
          <cell r="L2">
            <v>37926</v>
          </cell>
          <cell r="M2">
            <v>37956</v>
          </cell>
        </row>
        <row r="3">
          <cell r="A3" t="str">
            <v>GIE GLOBALEFFECTIFS MOYENS</v>
          </cell>
          <cell r="B3">
            <v>14.57414210816777</v>
          </cell>
          <cell r="C3">
            <v>13.661431573279881</v>
          </cell>
          <cell r="D3">
            <v>13.657938128763552</v>
          </cell>
          <cell r="E3">
            <v>14.174420729816749</v>
          </cell>
          <cell r="F3">
            <v>14.532914067297105</v>
          </cell>
          <cell r="G3">
            <v>14.741004548354653</v>
          </cell>
          <cell r="H3">
            <v>12.63514675573256</v>
          </cell>
          <cell r="I3">
            <v>11.055753411265991</v>
          </cell>
          <cell r="J3">
            <v>9.8273363655697672</v>
          </cell>
          <cell r="K3">
            <v>8.8446027290127915</v>
          </cell>
          <cell r="L3">
            <v>8.0405479354661722</v>
          </cell>
          <cell r="M3">
            <v>7.3705022741773263</v>
          </cell>
        </row>
        <row r="4">
          <cell r="A4" t="str">
            <v>GIE INFORMATIQUEEFFECTIFS MOYENS</v>
          </cell>
          <cell r="B4">
            <v>6.6046511627906979</v>
          </cell>
          <cell r="C4">
            <v>6.6046511627906979</v>
          </cell>
          <cell r="D4">
            <v>6.4031007751937983</v>
          </cell>
          <cell r="E4">
            <v>6.3023255813953485</v>
          </cell>
          <cell r="F4">
            <v>6.2418604651162788</v>
          </cell>
          <cell r="G4">
            <v>6.2015503875968996</v>
          </cell>
          <cell r="H4">
            <v>5.3156146179401986</v>
          </cell>
          <cell r="I4">
            <v>4.6511627906976747</v>
          </cell>
          <cell r="J4">
            <v>4.1343669250645991</v>
          </cell>
          <cell r="K4">
            <v>3.7209302325581395</v>
          </cell>
          <cell r="L4">
            <v>3.3826638477801265</v>
          </cell>
          <cell r="M4">
            <v>3.1007751937984498</v>
          </cell>
        </row>
        <row r="5">
          <cell r="A5" t="str">
            <v>LA PARISIENNEEFFECTIFS MOYENS</v>
          </cell>
          <cell r="B5">
            <v>17</v>
          </cell>
          <cell r="C5">
            <v>17</v>
          </cell>
          <cell r="D5">
            <v>17</v>
          </cell>
          <cell r="E5">
            <v>17</v>
          </cell>
          <cell r="F5">
            <v>16.972185430463576</v>
          </cell>
          <cell r="G5">
            <v>16.976821192052981</v>
          </cell>
          <cell r="H5">
            <v>14.551561021759698</v>
          </cell>
          <cell r="I5">
            <v>12.732615894039736</v>
          </cell>
          <cell r="J5">
            <v>11.317880794701985</v>
          </cell>
          <cell r="K5">
            <v>10.186092715231785</v>
          </cell>
          <cell r="L5">
            <v>9.2600842865743491</v>
          </cell>
          <cell r="M5">
            <v>8.4884105960264904</v>
          </cell>
        </row>
        <row r="6">
          <cell r="A6" t="str">
            <v>MASSAIEFFECTIFS MOYENS</v>
          </cell>
          <cell r="B6">
            <v>57.592683279575134</v>
          </cell>
          <cell r="C6">
            <v>57.054671918040896</v>
          </cell>
          <cell r="D6">
            <v>55.467663495223896</v>
          </cell>
          <cell r="E6">
            <v>54.872789307834559</v>
          </cell>
          <cell r="F6">
            <v>54.127856680887518</v>
          </cell>
          <cell r="G6">
            <v>53.605126653095532</v>
          </cell>
          <cell r="H6">
            <v>45.947251416939032</v>
          </cell>
          <cell r="I6">
            <v>40.203844989821654</v>
          </cell>
          <cell r="J6">
            <v>35.736751102063693</v>
          </cell>
          <cell r="K6">
            <v>32.163075991857319</v>
          </cell>
          <cell r="L6">
            <v>29.23915999259756</v>
          </cell>
          <cell r="M6">
            <v>26.802563326547766</v>
          </cell>
        </row>
        <row r="7">
          <cell r="A7" t="str">
            <v>PROTEGYS NETWORKEFFECTIFS MOYENS</v>
          </cell>
          <cell r="B7">
            <v>9.7682119205298008</v>
          </cell>
          <cell r="C7">
            <v>9.7210368864815404</v>
          </cell>
          <cell r="D7">
            <v>9.5063898447815198</v>
          </cell>
          <cell r="E7">
            <v>9.2413724762701825</v>
          </cell>
          <cell r="F7">
            <v>9.0456592055059417</v>
          </cell>
          <cell r="G7">
            <v>8.9631728300082116</v>
          </cell>
          <cell r="H7">
            <v>7.6827195685784675</v>
          </cell>
          <cell r="I7">
            <v>6.7223796225061596</v>
          </cell>
          <cell r="J7">
            <v>5.9754485533388086</v>
          </cell>
          <cell r="K7">
            <v>5.3779036980049275</v>
          </cell>
          <cell r="L7">
            <v>4.8890033618226605</v>
          </cell>
          <cell r="M7">
            <v>4.4815864150041058</v>
          </cell>
        </row>
        <row r="8">
          <cell r="B8">
            <v>105.53968847106341</v>
          </cell>
          <cell r="C8">
            <v>104.04179154059302</v>
          </cell>
          <cell r="D8">
            <v>102.03509224396277</v>
          </cell>
          <cell r="E8">
            <v>101.59090809531685</v>
          </cell>
          <cell r="F8">
            <v>100.92047584927042</v>
          </cell>
          <cell r="G8">
            <v>100.48767561110827</v>
          </cell>
          <cell r="H8">
            <v>86.132293380949946</v>
          </cell>
          <cell r="I8">
            <v>75.365756708331205</v>
          </cell>
          <cell r="J8">
            <v>66.991783740738853</v>
          </cell>
          <cell r="K8">
            <v>60.292605366664965</v>
          </cell>
          <cell r="L8">
            <v>54.811459424240866</v>
          </cell>
          <cell r="M8">
            <v>50.243837805554136</v>
          </cell>
        </row>
        <row r="10">
          <cell r="A10" t="str">
            <v>MASSE SALARIALE</v>
          </cell>
          <cell r="B10" t="str">
            <v>MOIS1</v>
          </cell>
          <cell r="C10" t="str">
            <v>MOIS2</v>
          </cell>
          <cell r="D10" t="str">
            <v>MOIS3</v>
          </cell>
          <cell r="E10" t="str">
            <v>MOIS4</v>
          </cell>
          <cell r="F10" t="str">
            <v>MOIS5</v>
          </cell>
          <cell r="G10" t="str">
            <v>MOIS6</v>
          </cell>
          <cell r="H10" t="str">
            <v>MOIS7</v>
          </cell>
          <cell r="I10" t="str">
            <v>MOIS8</v>
          </cell>
          <cell r="J10" t="str">
            <v>MOIS9</v>
          </cell>
          <cell r="K10" t="str">
            <v>MOIS10</v>
          </cell>
          <cell r="L10" t="str">
            <v>MOIS11</v>
          </cell>
          <cell r="M10" t="str">
            <v>MOIS12</v>
          </cell>
        </row>
        <row r="11">
          <cell r="A11" t="str">
            <v>SOCIETES</v>
          </cell>
          <cell r="B11">
            <v>37622</v>
          </cell>
          <cell r="C11">
            <v>37653</v>
          </cell>
          <cell r="D11">
            <v>37681</v>
          </cell>
          <cell r="E11">
            <v>37712</v>
          </cell>
          <cell r="F11">
            <v>37742</v>
          </cell>
          <cell r="G11">
            <v>37773</v>
          </cell>
          <cell r="H11">
            <v>37803</v>
          </cell>
          <cell r="I11">
            <v>37834</v>
          </cell>
          <cell r="J11">
            <v>37865</v>
          </cell>
          <cell r="K11">
            <v>37895</v>
          </cell>
          <cell r="L11">
            <v>37926</v>
          </cell>
          <cell r="M11">
            <v>37956</v>
          </cell>
        </row>
        <row r="12">
          <cell r="A12" t="str">
            <v>GIE GLOBALMASSE SALARIALE</v>
          </cell>
          <cell r="B12">
            <v>132245.81</v>
          </cell>
          <cell r="C12">
            <v>257598.03999999998</v>
          </cell>
          <cell r="D12">
            <v>385312.36</v>
          </cell>
          <cell r="E12">
            <v>518580.43</v>
          </cell>
          <cell r="F12">
            <v>657325.63</v>
          </cell>
          <cell r="G12">
            <v>792805.82000000007</v>
          </cell>
          <cell r="H12">
            <v>792805.82000000007</v>
          </cell>
          <cell r="I12">
            <v>792805.82000000007</v>
          </cell>
          <cell r="J12">
            <v>792805.82000000007</v>
          </cell>
          <cell r="K12">
            <v>792805.82000000007</v>
          </cell>
          <cell r="L12">
            <v>792805.82000000007</v>
          </cell>
          <cell r="M12">
            <v>792805.82000000007</v>
          </cell>
        </row>
        <row r="13">
          <cell r="A13" t="str">
            <v>GIE INFORMATIQUEMASSE SALARIALE</v>
          </cell>
          <cell r="B13">
            <v>40727.14</v>
          </cell>
          <cell r="C13">
            <v>72964.52</v>
          </cell>
          <cell r="D13">
            <v>105147.66</v>
          </cell>
          <cell r="E13">
            <v>137574.70000000001</v>
          </cell>
          <cell r="F13">
            <v>169612.19</v>
          </cell>
          <cell r="G13">
            <v>201269.92</v>
          </cell>
          <cell r="H13">
            <v>201269.92</v>
          </cell>
          <cell r="I13">
            <v>201269.92</v>
          </cell>
          <cell r="J13">
            <v>201269.92</v>
          </cell>
          <cell r="K13">
            <v>201269.92</v>
          </cell>
          <cell r="L13">
            <v>201269.92</v>
          </cell>
          <cell r="M13">
            <v>201269.92</v>
          </cell>
        </row>
        <row r="14">
          <cell r="A14" t="str">
            <v>LA PARISIENNEMASSE SALARIALE</v>
          </cell>
          <cell r="B14">
            <v>91793.66706456602</v>
          </cell>
          <cell r="C14">
            <v>178839.3013434328</v>
          </cell>
          <cell r="D14">
            <v>270618.24928767257</v>
          </cell>
          <cell r="E14">
            <v>407483.63472624996</v>
          </cell>
          <cell r="F14">
            <v>529040.09620114369</v>
          </cell>
          <cell r="G14">
            <v>691802.45273764583</v>
          </cell>
          <cell r="H14">
            <v>691802.45273764583</v>
          </cell>
          <cell r="I14">
            <v>691802.45273764583</v>
          </cell>
          <cell r="J14">
            <v>691802.45273764583</v>
          </cell>
          <cell r="K14">
            <v>691802.45273764583</v>
          </cell>
          <cell r="L14">
            <v>691802.45273764583</v>
          </cell>
          <cell r="M14">
            <v>691802.45273764583</v>
          </cell>
        </row>
        <row r="15">
          <cell r="A15" t="str">
            <v>MASSAIMASSE SALARIALE</v>
          </cell>
          <cell r="B15">
            <v>200294.83293543404</v>
          </cell>
          <cell r="C15">
            <v>390647.49865656724</v>
          </cell>
          <cell r="D15">
            <v>559341.92071232758</v>
          </cell>
          <cell r="E15">
            <v>752615.45527375012</v>
          </cell>
          <cell r="F15">
            <v>931008.6237988564</v>
          </cell>
          <cell r="G15">
            <v>1123849.9572623542</v>
          </cell>
          <cell r="H15">
            <v>1123849.9572623542</v>
          </cell>
          <cell r="I15">
            <v>1123849.9572623542</v>
          </cell>
          <cell r="J15">
            <v>1123849.9572623542</v>
          </cell>
          <cell r="K15">
            <v>1123849.9572623542</v>
          </cell>
          <cell r="L15">
            <v>1123849.9572623542</v>
          </cell>
          <cell r="M15">
            <v>1123849.9572623542</v>
          </cell>
        </row>
        <row r="16">
          <cell r="A16" t="str">
            <v>PROTEGYS NETWORKMASSE SALARIALE</v>
          </cell>
          <cell r="B16">
            <v>43779.5</v>
          </cell>
          <cell r="C16">
            <v>87590.399999999994</v>
          </cell>
          <cell r="D16">
            <v>129638.31</v>
          </cell>
          <cell r="E16">
            <v>169358.89</v>
          </cell>
          <cell r="F16">
            <v>206015.84000000003</v>
          </cell>
          <cell r="G16">
            <v>244118.97000000003</v>
          </cell>
          <cell r="H16">
            <v>244118.97000000003</v>
          </cell>
          <cell r="I16">
            <v>244118.97000000003</v>
          </cell>
          <cell r="J16">
            <v>244118.97000000003</v>
          </cell>
          <cell r="K16">
            <v>244118.97000000003</v>
          </cell>
          <cell r="L16">
            <v>244118.97000000003</v>
          </cell>
          <cell r="M16">
            <v>244118.97000000003</v>
          </cell>
        </row>
        <row r="17">
          <cell r="A17" t="str">
            <v>TOTAL</v>
          </cell>
          <cell r="B17">
            <v>508840.95000000007</v>
          </cell>
          <cell r="C17">
            <v>987639.76000000013</v>
          </cell>
          <cell r="D17">
            <v>1450058.5000000002</v>
          </cell>
          <cell r="E17">
            <v>1985613.1100000003</v>
          </cell>
          <cell r="F17">
            <v>2493002.38</v>
          </cell>
          <cell r="G17">
            <v>3053847.1200000006</v>
          </cell>
          <cell r="H17">
            <v>3053847.1200000006</v>
          </cell>
          <cell r="I17">
            <v>3053847.1200000006</v>
          </cell>
          <cell r="J17">
            <v>3053847.1200000006</v>
          </cell>
          <cell r="K17">
            <v>3053847.1200000006</v>
          </cell>
          <cell r="L17">
            <v>3053847.1200000006</v>
          </cell>
          <cell r="M17">
            <v>3053847.1200000006</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a"/>
      <sheetName val="Trimestral"/>
      <sheetName val="10 yr"/>
      <sheetName val="financi"/>
      <sheetName val="Sección"/>
      <sheetName val="Assump"/>
      <sheetName val="Superf"/>
      <sheetName val="Grafico"/>
      <sheetName val="Datos Grafico"/>
      <sheetName val="analisis"/>
      <sheetName val="Módulo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Botanic Building"/>
    </sheetNames>
    <sheetDataSet>
      <sheetData sheetId="0" refreshError="1"/>
      <sheetData sheetId="1" refreshError="1">
        <row r="4">
          <cell r="E4">
            <v>39417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ctifs"/>
      <sheetName val="Feuil1"/>
    </sheetNames>
    <sheetDataSet>
      <sheetData sheetId="0">
        <row r="2">
          <cell r="K2">
            <v>0.3</v>
          </cell>
        </row>
        <row r="3">
          <cell r="K3">
            <v>0.48</v>
          </cell>
        </row>
        <row r="4">
          <cell r="K4">
            <v>0.49</v>
          </cell>
        </row>
        <row r="5">
          <cell r="K5">
            <v>0.23</v>
          </cell>
        </row>
        <row r="6">
          <cell r="K6">
            <v>0.49</v>
          </cell>
        </row>
        <row r="7">
          <cell r="K7">
            <v>0.35</v>
          </cell>
        </row>
        <row r="8">
          <cell r="K8">
            <v>0.35</v>
          </cell>
        </row>
        <row r="9">
          <cell r="K9">
            <v>0.45</v>
          </cell>
        </row>
        <row r="10">
          <cell r="K10">
            <v>0.38</v>
          </cell>
        </row>
        <row r="11">
          <cell r="K11">
            <v>0.38</v>
          </cell>
        </row>
        <row r="12">
          <cell r="K12">
            <v>0.38</v>
          </cell>
        </row>
        <row r="13">
          <cell r="K13">
            <v>0.41</v>
          </cell>
        </row>
        <row r="14">
          <cell r="K14">
            <v>0.49</v>
          </cell>
        </row>
        <row r="15">
          <cell r="K15">
            <v>0.4</v>
          </cell>
        </row>
        <row r="16">
          <cell r="K16">
            <v>0.4</v>
          </cell>
        </row>
        <row r="17">
          <cell r="K17"/>
        </row>
        <row r="18">
          <cell r="K18">
            <v>0.4</v>
          </cell>
        </row>
        <row r="19">
          <cell r="K19"/>
        </row>
      </sheetData>
      <sheetData sheetId="1">
        <row r="2">
          <cell r="A2" t="str">
            <v>Immobilier</v>
          </cell>
          <cell r="B2" t="str">
            <v>Construction neuve</v>
          </cell>
          <cell r="C2" t="str">
            <v>Tertiaire</v>
          </cell>
        </row>
        <row r="3">
          <cell r="A3" t="str">
            <v>Réhabilitation de sites</v>
          </cell>
          <cell r="B3" t="str">
            <v>Dépollution des sols</v>
          </cell>
          <cell r="C3" t="str">
            <v>Sanitaire et social</v>
          </cell>
        </row>
        <row r="4">
          <cell r="A4" t="str">
            <v>Infrastructures de production d'énergie</v>
          </cell>
          <cell r="B4" t="str">
            <v>Réhabilitation lourde</v>
          </cell>
          <cell r="C4" t="str">
            <v>Commercial</v>
          </cell>
        </row>
        <row r="5">
          <cell r="B5" t="str">
            <v>Production de chaleur</v>
          </cell>
          <cell r="C5" t="str">
            <v>loisir</v>
          </cell>
        </row>
        <row r="6">
          <cell r="B6" t="str">
            <v>Production d'électricité</v>
          </cell>
          <cell r="C6" t="str">
            <v>Tout type de sites</v>
          </cell>
        </row>
        <row r="7">
          <cell r="C7" t="str">
            <v>Logements</v>
          </cell>
        </row>
        <row r="8">
          <cell r="C8" t="str">
            <v>Ensemble hôtelier</v>
          </cell>
        </row>
        <row r="9">
          <cell r="C9" t="str">
            <v>Biomasse</v>
          </cell>
        </row>
        <row r="10">
          <cell r="C10" t="str">
            <v>Eolien</v>
          </cell>
        </row>
        <row r="11">
          <cell r="C11" t="str">
            <v>Solaire photovoltaique</v>
          </cell>
        </row>
        <row r="12">
          <cell r="C12" t="str">
            <v>Solaire thermodynamique</v>
          </cell>
        </row>
        <row r="13">
          <cell r="C13" t="str">
            <v>Géothermie</v>
          </cell>
        </row>
        <row r="14">
          <cell r="C14" t="str">
            <v>Micro hydraulique</v>
          </cell>
        </row>
        <row r="15">
          <cell r="C15" t="str">
            <v>energies marines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haussmannien"/>
      <sheetName val="amorts go"/>
      <sheetName val="amorts go Compl"/>
      <sheetName val="amorts facade"/>
      <sheetName val="amorts agct"/>
      <sheetName val="amorts igt"/>
    </sheetNames>
    <sheetDataSet>
      <sheetData sheetId="0" refreshError="1"/>
      <sheetData sheetId="1" refreshError="1"/>
      <sheetData sheetId="2" refreshError="1">
        <row r="6">
          <cell r="C6">
            <v>60</v>
          </cell>
        </row>
      </sheetData>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Ass"/>
      <sheetName val="Ten"/>
      <sheetName val="Cash"/>
      <sheetName val="IRR Matrix"/>
      <sheetName val="Debt"/>
    </sheetNames>
    <sheetDataSet>
      <sheetData sheetId="0" refreshError="1"/>
      <sheetData sheetId="1">
        <row r="9">
          <cell r="E9">
            <v>230</v>
          </cell>
        </row>
      </sheetData>
      <sheetData sheetId="2">
        <row r="2">
          <cell r="A2" t="str">
            <v>Tenant</v>
          </cell>
          <cell r="B2" t="str">
            <v xml:space="preserve">Gross </v>
          </cell>
          <cell r="C2" t="str">
            <v>Weighted</v>
          </cell>
          <cell r="D2" t="str">
            <v>Weighted</v>
          </cell>
          <cell r="E2" t="str">
            <v>Passing rent</v>
          </cell>
          <cell r="G2" t="str">
            <v>Lease</v>
          </cell>
          <cell r="H2" t="str">
            <v>Renewal</v>
          </cell>
          <cell r="I2" t="str">
            <v>Term</v>
          </cell>
          <cell r="J2" t="str">
            <v>ISTAT</v>
          </cell>
          <cell r="K2" t="str">
            <v>Market Rent</v>
          </cell>
        </row>
        <row r="3">
          <cell r="B3" t="str">
            <v>m²</v>
          </cell>
          <cell r="C3" t="str">
            <v>%</v>
          </cell>
          <cell r="D3" t="str">
            <v>m²</v>
          </cell>
          <cell r="E3" t="str">
            <v>TOT. Euro</v>
          </cell>
          <cell r="F3" t="str">
            <v>Euro / m2</v>
          </cell>
          <cell r="G3" t="str">
            <v>Start</v>
          </cell>
          <cell r="H3" t="str">
            <v>to market</v>
          </cell>
          <cell r="I3" t="str">
            <v>(Years)</v>
          </cell>
          <cell r="K3" t="str">
            <v>Euro/sqm or space</v>
          </cell>
          <cell r="M3" t="str">
            <v>Euro.mn</v>
          </cell>
          <cell r="N3">
            <v>37987</v>
          </cell>
          <cell r="O3">
            <v>38353</v>
          </cell>
          <cell r="AX3">
            <v>38718</v>
          </cell>
          <cell r="AY3">
            <v>39083</v>
          </cell>
          <cell r="AZ3">
            <v>39448</v>
          </cell>
          <cell r="BA3">
            <v>39814</v>
          </cell>
          <cell r="BB3">
            <v>40179</v>
          </cell>
          <cell r="BC3">
            <v>40544</v>
          </cell>
          <cell r="BD3">
            <v>40909</v>
          </cell>
          <cell r="BE3">
            <v>41275</v>
          </cell>
          <cell r="BF3">
            <v>41640</v>
          </cell>
          <cell r="BG3">
            <v>42005</v>
          </cell>
          <cell r="BH3">
            <v>42370</v>
          </cell>
          <cell r="BI3">
            <v>42736</v>
          </cell>
          <cell r="BJ3">
            <v>43101</v>
          </cell>
          <cell r="BK3">
            <v>43466</v>
          </cell>
          <cell r="BL3">
            <v>43831</v>
          </cell>
        </row>
        <row r="4">
          <cell r="A4" t="str">
            <v>Enel.it S.p.A.</v>
          </cell>
          <cell r="B4">
            <v>14108.02390500498</v>
          </cell>
          <cell r="C4">
            <v>0.80815564183965916</v>
          </cell>
          <cell r="D4">
            <v>11401.479114038555</v>
          </cell>
          <cell r="E4">
            <v>2718139.96</v>
          </cell>
          <cell r="F4">
            <v>238.40239786548176</v>
          </cell>
          <cell r="H4">
            <v>40179</v>
          </cell>
          <cell r="I4">
            <v>110.00410677618069</v>
          </cell>
          <cell r="J4">
            <v>0.75</v>
          </cell>
          <cell r="L4">
            <v>230</v>
          </cell>
          <cell r="M4">
            <v>2622340.1962288679</v>
          </cell>
          <cell r="N4">
            <v>2718139.96</v>
          </cell>
          <cell r="O4">
            <v>2718139.96</v>
          </cell>
          <cell r="AX4">
            <v>2841832.3165547499</v>
          </cell>
          <cell r="AY4">
            <v>2905773.5436772318</v>
          </cell>
          <cell r="AZ4">
            <v>2971153.4484099695</v>
          </cell>
          <cell r="BA4">
            <v>3038004.4009991935</v>
          </cell>
          <cell r="BB4">
            <v>3131211.3335873885</v>
          </cell>
          <cell r="BC4">
            <v>3201663.5885931049</v>
          </cell>
          <cell r="BD4">
            <v>3273701.0193364494</v>
          </cell>
          <cell r="BE4">
            <v>3347359.2922715195</v>
          </cell>
          <cell r="BF4">
            <v>3422674.8763476284</v>
          </cell>
          <cell r="BG4">
            <v>3499685.0610654498</v>
          </cell>
          <cell r="BH4">
            <v>3578427.9749394222</v>
          </cell>
          <cell r="BI4">
            <v>3658942.6043755589</v>
          </cell>
          <cell r="BJ4">
            <v>3741268.8129740087</v>
          </cell>
          <cell r="BK4">
            <v>3825447.3612659238</v>
          </cell>
          <cell r="BL4">
            <v>3911519.9268944068</v>
          </cell>
        </row>
        <row r="5">
          <cell r="A5" t="str">
            <v>Struttura telecomunicazioni di Enel S.p.A.</v>
          </cell>
          <cell r="B5">
            <v>264.0845128859562</v>
          </cell>
          <cell r="C5">
            <v>0.92763630064716684</v>
          </cell>
          <cell r="D5">
            <v>244.97438059173749</v>
          </cell>
          <cell r="E5">
            <v>0</v>
          </cell>
          <cell r="F5">
            <v>0</v>
          </cell>
          <cell r="H5">
            <v>40179</v>
          </cell>
          <cell r="I5">
            <v>110.00410677618069</v>
          </cell>
          <cell r="J5">
            <v>0.75</v>
          </cell>
          <cell r="L5">
            <v>230</v>
          </cell>
          <cell r="M5">
            <v>56344.107536099618</v>
          </cell>
          <cell r="N5">
            <v>0</v>
          </cell>
          <cell r="O5">
            <v>0</v>
          </cell>
          <cell r="AX5">
            <v>0</v>
          </cell>
          <cell r="AY5">
            <v>0</v>
          </cell>
          <cell r="AZ5">
            <v>0</v>
          </cell>
          <cell r="BA5">
            <v>0</v>
          </cell>
          <cell r="BB5">
            <v>67277.81099935669</v>
          </cell>
          <cell r="BC5">
            <v>68791.561746842213</v>
          </cell>
          <cell r="BD5">
            <v>70339.371886146168</v>
          </cell>
          <cell r="BE5">
            <v>71922.007753584447</v>
          </cell>
          <cell r="BF5">
            <v>73540.252928040092</v>
          </cell>
          <cell r="BG5">
            <v>75194.908618920992</v>
          </cell>
          <cell r="BH5">
            <v>76886.794062846719</v>
          </cell>
          <cell r="BI5">
            <v>78616.746929260771</v>
          </cell>
          <cell r="BJ5">
            <v>80385.623735169138</v>
          </cell>
          <cell r="BK5">
            <v>82194.300269210435</v>
          </cell>
          <cell r="BL5">
            <v>84043.672025267661</v>
          </cell>
        </row>
        <row r="6">
          <cell r="A6" t="str">
            <v>Unrented common areas</v>
          </cell>
          <cell r="B6">
            <v>8996.987538284362</v>
          </cell>
          <cell r="C6">
            <v>0.502753907310586</v>
          </cell>
          <cell r="D6">
            <v>4523.2706388971137</v>
          </cell>
          <cell r="E6">
            <v>0</v>
          </cell>
          <cell r="F6">
            <v>0</v>
          </cell>
          <cell r="H6">
            <v>40179</v>
          </cell>
          <cell r="I6">
            <v>110.00410677618069</v>
          </cell>
          <cell r="J6">
            <v>0.75</v>
          </cell>
          <cell r="L6">
            <v>230</v>
          </cell>
          <cell r="M6">
            <v>1040352.2469463361</v>
          </cell>
          <cell r="N6">
            <v>0</v>
          </cell>
          <cell r="O6">
            <v>0</v>
          </cell>
          <cell r="AX6">
            <v>0</v>
          </cell>
          <cell r="AY6">
            <v>0</v>
          </cell>
          <cell r="AZ6">
            <v>0</v>
          </cell>
          <cell r="BA6">
            <v>0</v>
          </cell>
          <cell r="BB6">
            <v>1242234.9896653781</v>
          </cell>
          <cell r="BC6">
            <v>1270185.2769328491</v>
          </cell>
          <cell r="BD6">
            <v>1298764.4456638382</v>
          </cell>
          <cell r="BE6">
            <v>1327986.6456912744</v>
          </cell>
          <cell r="BF6">
            <v>1357866.3452193281</v>
          </cell>
          <cell r="BG6">
            <v>1388418.3379867629</v>
          </cell>
          <cell r="BH6">
            <v>1419657.750591465</v>
          </cell>
          <cell r="BI6">
            <v>1451600.0499797729</v>
          </cell>
          <cell r="BJ6">
            <v>1484261.0511043177</v>
          </cell>
          <cell r="BK6">
            <v>1517656.9247541646</v>
          </cell>
          <cell r="BL6">
            <v>1551804.2055611333</v>
          </cell>
        </row>
        <row r="7">
          <cell r="A7" t="str">
            <v>Wind</v>
          </cell>
          <cell r="B7">
            <v>7260.8940438247009</v>
          </cell>
          <cell r="C7">
            <v>0.73543434654774087</v>
          </cell>
          <cell r="D7">
            <v>5339.9108664726027</v>
          </cell>
          <cell r="E7">
            <v>1600234.4109706644</v>
          </cell>
          <cell r="F7">
            <v>299.67436741649863</v>
          </cell>
          <cell r="H7">
            <v>40179</v>
          </cell>
          <cell r="I7">
            <v>110.00410677618069</v>
          </cell>
          <cell r="J7">
            <v>0.75</v>
          </cell>
          <cell r="L7">
            <v>230</v>
          </cell>
          <cell r="M7">
            <v>1228179.4992886987</v>
          </cell>
          <cell r="N7">
            <v>1600234.4109706644</v>
          </cell>
          <cell r="O7">
            <v>1600234.4109706644</v>
          </cell>
          <cell r="AX7">
            <v>1673055.0781348981</v>
          </cell>
          <cell r="AY7">
            <v>1710698.8173929334</v>
          </cell>
          <cell r="AZ7">
            <v>1749189.5407842742</v>
          </cell>
          <cell r="BA7">
            <v>1788546.3054519203</v>
          </cell>
          <cell r="BB7">
            <v>1466510.551675508</v>
          </cell>
          <cell r="BC7">
            <v>1499507.0390882068</v>
          </cell>
          <cell r="BD7">
            <v>1533245.9474676915</v>
          </cell>
          <cell r="BE7">
            <v>1567743.9812857145</v>
          </cell>
          <cell r="BF7">
            <v>1603018.2208646431</v>
          </cell>
          <cell r="BG7">
            <v>1639086.1308340975</v>
          </cell>
          <cell r="BH7">
            <v>1675965.5687778646</v>
          </cell>
          <cell r="BI7">
            <v>1713674.7940753666</v>
          </cell>
          <cell r="BJ7">
            <v>1752232.4769420624</v>
          </cell>
          <cell r="BK7">
            <v>1791657.7076732586</v>
          </cell>
          <cell r="BL7">
            <v>1831970.006095907</v>
          </cell>
        </row>
        <row r="8">
          <cell r="A8">
            <v>0</v>
          </cell>
          <cell r="B8">
            <v>0</v>
          </cell>
          <cell r="C8">
            <v>0</v>
          </cell>
          <cell r="D8">
            <v>0</v>
          </cell>
          <cell r="E8">
            <v>0</v>
          </cell>
          <cell r="F8" t="e">
            <v>#DIV/0!</v>
          </cell>
          <cell r="H8">
            <v>0</v>
          </cell>
          <cell r="I8">
            <v>0</v>
          </cell>
          <cell r="J8">
            <v>0.75</v>
          </cell>
          <cell r="L8">
            <v>230</v>
          </cell>
          <cell r="M8">
            <v>0</v>
          </cell>
          <cell r="N8">
            <v>0</v>
          </cell>
          <cell r="O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v>0</v>
          </cell>
          <cell r="B9">
            <v>0</v>
          </cell>
          <cell r="C9">
            <v>0</v>
          </cell>
          <cell r="D9">
            <v>0</v>
          </cell>
          <cell r="E9">
            <v>0</v>
          </cell>
          <cell r="F9" t="e">
            <v>#DIV/0!</v>
          </cell>
          <cell r="H9">
            <v>0</v>
          </cell>
          <cell r="I9">
            <v>0</v>
          </cell>
          <cell r="J9">
            <v>0.75</v>
          </cell>
          <cell r="L9">
            <v>230</v>
          </cell>
          <cell r="M9">
            <v>0</v>
          </cell>
          <cell r="N9">
            <v>0</v>
          </cell>
          <cell r="O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v>0</v>
          </cell>
          <cell r="B10">
            <v>0</v>
          </cell>
          <cell r="C10">
            <v>0</v>
          </cell>
          <cell r="D10">
            <v>0</v>
          </cell>
          <cell r="E10">
            <v>0</v>
          </cell>
          <cell r="F10" t="e">
            <v>#DIV/0!</v>
          </cell>
          <cell r="H10">
            <v>0</v>
          </cell>
          <cell r="I10">
            <v>0</v>
          </cell>
          <cell r="J10">
            <v>0.75</v>
          </cell>
          <cell r="L10">
            <v>230</v>
          </cell>
          <cell r="M10">
            <v>0</v>
          </cell>
          <cell r="N10">
            <v>0</v>
          </cell>
          <cell r="O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v>0</v>
          </cell>
          <cell r="B11">
            <v>0</v>
          </cell>
          <cell r="C11">
            <v>0</v>
          </cell>
          <cell r="D11">
            <v>0</v>
          </cell>
          <cell r="E11">
            <v>0</v>
          </cell>
          <cell r="F11" t="e">
            <v>#DIV/0!</v>
          </cell>
          <cell r="H11">
            <v>0</v>
          </cell>
          <cell r="I11">
            <v>0</v>
          </cell>
          <cell r="J11">
            <v>0.75</v>
          </cell>
          <cell r="L11">
            <v>230</v>
          </cell>
          <cell r="M11">
            <v>0</v>
          </cell>
          <cell r="N11">
            <v>0</v>
          </cell>
          <cell r="O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v>0</v>
          </cell>
          <cell r="B12">
            <v>0</v>
          </cell>
          <cell r="C12">
            <v>0</v>
          </cell>
          <cell r="D12">
            <v>0</v>
          </cell>
          <cell r="E12">
            <v>0</v>
          </cell>
          <cell r="F12" t="e">
            <v>#DIV/0!</v>
          </cell>
          <cell r="H12">
            <v>0</v>
          </cell>
          <cell r="I12">
            <v>0</v>
          </cell>
          <cell r="J12">
            <v>0.75</v>
          </cell>
          <cell r="L12">
            <v>230</v>
          </cell>
          <cell r="M12">
            <v>0</v>
          </cell>
          <cell r="N12">
            <v>0</v>
          </cell>
          <cell r="O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I13">
            <v>0</v>
          </cell>
          <cell r="J13">
            <v>0.75</v>
          </cell>
          <cell r="L13">
            <v>230</v>
          </cell>
          <cell r="M13">
            <v>0</v>
          </cell>
          <cell r="N13">
            <v>0</v>
          </cell>
          <cell r="O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I14">
            <v>0</v>
          </cell>
          <cell r="J14">
            <v>0.75</v>
          </cell>
          <cell r="L14">
            <v>230</v>
          </cell>
          <cell r="M14">
            <v>0</v>
          </cell>
          <cell r="N14">
            <v>0</v>
          </cell>
          <cell r="O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I15">
            <v>0</v>
          </cell>
          <cell r="J15">
            <v>0.75</v>
          </cell>
          <cell r="L15">
            <v>230</v>
          </cell>
          <cell r="M15">
            <v>0</v>
          </cell>
          <cell r="N15">
            <v>0</v>
          </cell>
          <cell r="O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I16">
            <v>0</v>
          </cell>
          <cell r="J16">
            <v>0.75</v>
          </cell>
          <cell r="L16">
            <v>230</v>
          </cell>
          <cell r="M16">
            <v>0</v>
          </cell>
          <cell r="N16">
            <v>0</v>
          </cell>
          <cell r="O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I17">
            <v>0</v>
          </cell>
          <cell r="J17">
            <v>0.75</v>
          </cell>
          <cell r="L17">
            <v>230</v>
          </cell>
          <cell r="M17">
            <v>0</v>
          </cell>
          <cell r="N17">
            <v>0</v>
          </cell>
          <cell r="O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I18">
            <v>0</v>
          </cell>
          <cell r="J18">
            <v>0.75</v>
          </cell>
          <cell r="L18">
            <v>230</v>
          </cell>
          <cell r="M18">
            <v>0</v>
          </cell>
          <cell r="N18">
            <v>0</v>
          </cell>
          <cell r="O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I19">
            <v>0</v>
          </cell>
          <cell r="J19">
            <v>0.75</v>
          </cell>
          <cell r="L19">
            <v>230</v>
          </cell>
          <cell r="M19">
            <v>0</v>
          </cell>
          <cell r="N19">
            <v>0</v>
          </cell>
          <cell r="O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I20">
            <v>0</v>
          </cell>
          <cell r="J20">
            <v>0.75</v>
          </cell>
          <cell r="L20">
            <v>230</v>
          </cell>
          <cell r="M20">
            <v>0</v>
          </cell>
          <cell r="N20">
            <v>0</v>
          </cell>
          <cell r="O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I21">
            <v>0</v>
          </cell>
          <cell r="J21">
            <v>0.75</v>
          </cell>
          <cell r="L21">
            <v>230</v>
          </cell>
          <cell r="M21">
            <v>0</v>
          </cell>
          <cell r="N21">
            <v>0</v>
          </cell>
          <cell r="O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I22">
            <v>0</v>
          </cell>
          <cell r="J22">
            <v>0.75</v>
          </cell>
          <cell r="L22">
            <v>230</v>
          </cell>
          <cell r="M22">
            <v>0</v>
          </cell>
          <cell r="N22">
            <v>0</v>
          </cell>
          <cell r="O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I23">
            <v>0</v>
          </cell>
          <cell r="J23">
            <v>0.75</v>
          </cell>
          <cell r="L23">
            <v>230</v>
          </cell>
          <cell r="M23">
            <v>0</v>
          </cell>
          <cell r="N23">
            <v>0</v>
          </cell>
          <cell r="O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I24">
            <v>0</v>
          </cell>
          <cell r="J24">
            <v>0.75</v>
          </cell>
          <cell r="L24">
            <v>230</v>
          </cell>
          <cell r="M24">
            <v>0</v>
          </cell>
          <cell r="N24">
            <v>0</v>
          </cell>
          <cell r="O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I25">
            <v>0</v>
          </cell>
          <cell r="J25">
            <v>0.75</v>
          </cell>
          <cell r="L25">
            <v>230</v>
          </cell>
          <cell r="M25">
            <v>0</v>
          </cell>
          <cell r="N25">
            <v>0</v>
          </cell>
          <cell r="O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I26">
            <v>0</v>
          </cell>
          <cell r="J26">
            <v>0.75</v>
          </cell>
          <cell r="L26">
            <v>230</v>
          </cell>
          <cell r="M26">
            <v>0</v>
          </cell>
          <cell r="N26">
            <v>0</v>
          </cell>
          <cell r="O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I27">
            <v>0</v>
          </cell>
          <cell r="J27">
            <v>0.75</v>
          </cell>
          <cell r="L27">
            <v>230</v>
          </cell>
          <cell r="M27">
            <v>0</v>
          </cell>
          <cell r="N27">
            <v>0</v>
          </cell>
          <cell r="O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I28">
            <v>0</v>
          </cell>
          <cell r="J28">
            <v>0.75</v>
          </cell>
          <cell r="L28">
            <v>230</v>
          </cell>
          <cell r="M28">
            <v>0</v>
          </cell>
          <cell r="N28">
            <v>0</v>
          </cell>
          <cell r="O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row>
        <row r="29">
          <cell r="I29">
            <v>0</v>
          </cell>
          <cell r="J29">
            <v>0.75</v>
          </cell>
          <cell r="L29">
            <v>230</v>
          </cell>
          <cell r="M29">
            <v>0</v>
          </cell>
          <cell r="N29">
            <v>0</v>
          </cell>
          <cell r="O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Total</v>
          </cell>
          <cell r="B30">
            <v>30629.989999999998</v>
          </cell>
          <cell r="D30">
            <v>21509.635000000009</v>
          </cell>
          <cell r="E30">
            <v>4318374.3709706645</v>
          </cell>
          <cell r="F30">
            <v>200.76465132814494</v>
          </cell>
          <cell r="M30">
            <v>4947216.0500000026</v>
          </cell>
          <cell r="N30">
            <v>4318374.3709706645</v>
          </cell>
          <cell r="O30">
            <v>4318374.3709706645</v>
          </cell>
          <cell r="AX30">
            <v>4514887.3946896475</v>
          </cell>
          <cell r="AY30">
            <v>4616472.3610701654</v>
          </cell>
          <cell r="AZ30">
            <v>4720342.9891942441</v>
          </cell>
          <cell r="BA30">
            <v>4826550.7064511143</v>
          </cell>
          <cell r="BB30">
            <v>5907234.6859276313</v>
          </cell>
          <cell r="BC30">
            <v>6040147.466361003</v>
          </cell>
          <cell r="BD30">
            <v>6176050.7843541251</v>
          </cell>
          <cell r="BE30">
            <v>6315011.9270020928</v>
          </cell>
          <cell r="BF30">
            <v>6457099.6953596398</v>
          </cell>
          <cell r="BG30">
            <v>6602384.4385052305</v>
          </cell>
          <cell r="BH30">
            <v>6750938.0883715991</v>
          </cell>
          <cell r="BI30">
            <v>6902834.1953599583</v>
          </cell>
          <cell r="BJ30">
            <v>7058147.9647555575</v>
          </cell>
          <cell r="BK30">
            <v>7216956.2939625569</v>
          </cell>
          <cell r="BL30">
            <v>7379337.8105767146</v>
          </cell>
        </row>
      </sheetData>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Résultat fiscal"/>
      <sheetName val="TRI1"/>
      <sheetName val="TRI2"/>
      <sheetName val="Valorisation Société"/>
      <sheetName val="Graph"/>
      <sheetName val="Spec"/>
    </sheetNames>
    <sheetDataSet>
      <sheetData sheetId="0"/>
      <sheetData sheetId="1">
        <row r="9">
          <cell r="E9" t="str">
            <v>X</v>
          </cell>
        </row>
        <row r="11">
          <cell r="E11" t="str">
            <v>X</v>
          </cell>
        </row>
        <row r="13">
          <cell r="E13"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Data"/>
      <sheetName val="Extract"/>
      <sheetName val="Hedging"/>
      <sheetName val="Hyp_refi"/>
      <sheetName val="Hyp_SPV"/>
      <sheetName val="Hyp_Asset"/>
      <sheetName val="Hyp_Time"/>
      <sheetName val="Control"/>
      <sheetName val="HoldCo"/>
      <sheetName val="Assets"/>
      <sheetName val="Albine"/>
      <sheetName val="Santerre"/>
      <sheetName val="Chaleons"/>
      <sheetName val="Aunis"/>
      <sheetName val="Teillay"/>
      <sheetName val="Azerables"/>
      <sheetName val="Sebastien"/>
      <sheetName val="Angerville"/>
      <sheetName val="Pointes"/>
      <sheetName val="Ablaincourt"/>
      <sheetName val="A00 _Cov."/>
      <sheetName val="A01_Sommaire"/>
      <sheetName val="A02_Hypothèses"/>
      <sheetName val="A03_Hypothèses Temporelles"/>
      <sheetName val="C01_Calculs"/>
      <sheetName val="R01_Tableau de CF"/>
      <sheetName val="R02_Compte de Résultat"/>
      <sheetName val="R03_Bilan"/>
      <sheetName val="R04_Synthèse"/>
      <sheetName val="R04_bis Synthèse"/>
      <sheetName val="R05_Audit"/>
      <sheetName val="R06_Données Graphiques"/>
      <sheetName val="G01_Graphique Flux"/>
      <sheetName val="G03_Graphique Tranche A"/>
      <sheetName val="G02_Graphique Tranche B"/>
      <sheetName val="G02_Graphique Ressources constr"/>
      <sheetName val="G04_Graphique TRI"/>
      <sheetName val="Détail Expl. et empl.ress (a)"/>
      <sheetName val="Synthèse Exploitation (b)"/>
      <sheetName val="synthèse bilan (c)"/>
      <sheetName val="NDDL_Modèle_Financier_TARANIS"/>
      <sheetName val="Portfolio_Assets"/>
      <sheetName val="ExistingDebt"/>
      <sheetName val="Opex"/>
      <sheetName val="Hanau_Portfolio"/>
      <sheetName val="Pitch"/>
      <sheetName val="HE"/>
      <sheetName val="Espinasses"/>
      <sheetName val="Cernay"/>
      <sheetName val="Salleles"/>
      <sheetName val="Sigma"/>
      <sheetName val="CS6"/>
      <sheetName val="M12"/>
      <sheetName val="M16"/>
      <sheetName val="User Guide"/>
      <sheetName val="Q&amp;A matrix v1.0"/>
      <sheetName val="Request list"/>
      <sheetName val="Operational data"/>
      <sheetName val="CF_Extract_IM"/>
      <sheetName val="NDDL_Modèle_Financier_TARANIS.x"/>
    </sheetNames>
    <definedNames>
      <definedName name="Header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L14" t="str">
            <v>fr</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Lafayette0"/>
      <sheetName val="Lafayette"/>
      <sheetName val="Lafayette Conso"/>
      <sheetName val="Tableau de bord"/>
      <sheetName val="Amt"/>
      <sheetName val="Fiche (2)"/>
      <sheetName val="Tab Surfaces"/>
      <sheetName val="Etatloc"/>
      <sheetName val="Etatloc (2)"/>
      <sheetName val="Surloyer"/>
      <sheetName val="Tab Valo (2)"/>
      <sheetName val="SWOT (2)"/>
      <sheetName val="FICHE"/>
      <sheetName val="SWOT"/>
      <sheetName val="Tab Valo"/>
      <sheetName val="L145-39"/>
      <sheetName val="Charts"/>
      <sheetName val="Graph (%loyer triennale)"/>
      <sheetName val="Graph (%loyer fin)"/>
      <sheetName val="Evol VLM Index"/>
      <sheetName val="Références Location"/>
      <sheetName val="Plus Value"/>
      <sheetName val="Indice Insee"/>
      <sheetName val="Etat locatif"/>
      <sheetName val="vérif"/>
      <sheetName val="31-12-09"/>
      <sheetName val="Transactions"/>
      <sheetName val="VLM histo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s Sal."/>
      <sheetName val="Archives Sal"/>
      <sheetName val="Archives Achats"/>
      <sheetName val="TAUX ANNUELS"/>
      <sheetName val="Calculs Sal. (2)"/>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User guide"/>
      <sheetName val="Dashboard"/>
      <sheetName val="Valuation"/>
      <sheetName val="Output"/>
      <sheetName val="Extract"/>
      <sheetName val="Hyp_Scenario"/>
      <sheetName val="Hyp_SPV"/>
      <sheetName val="Hyp_Asset"/>
      <sheetName val="Hyp_Time"/>
      <sheetName val="Hyp_Tax"/>
      <sheetName val="Assets"/>
      <sheetName val="ATLANTA"/>
      <sheetName val="AEI conso"/>
      <sheetName val="AEI"/>
      <sheetName val="AUSTRALIA"/>
      <sheetName val="CANADA"/>
      <sheetName val="ITALY"/>
      <sheetName val="MEXICO"/>
      <sheetName val="POLAND"/>
      <sheetName val="PORTUGAL"/>
      <sheetName val="SOUTHAFRICA"/>
      <sheetName val="USA"/>
      <sheetName val="FS"/>
      <sheetName val="IM"/>
      <sheetName val="Bridge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D48">
            <v>0.65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sheetData sheetId="1" refreshError="1"/>
      <sheetData sheetId="2" refreshError="1">
        <row r="1">
          <cell r="A1" t="str">
            <v>Target IRR</v>
          </cell>
        </row>
        <row r="12">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sheetData>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cy"/>
      <sheetName val="Table"/>
      <sheetName val="Sheet1"/>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itulatif"/>
      <sheetName val="01-Génie civil-second oeuvre"/>
      <sheetName val="02-VRD"/>
      <sheetName val="03-Courants forts"/>
      <sheetName val="04-Chauffage-clim"/>
      <sheetName val="05-Appareils élévateurs"/>
      <sheetName val="06-Groupe électrogène"/>
      <sheetName val="07-Courants faibles"/>
      <sheetName val="08-Protection incendie"/>
      <sheetName val="09-Plomberie-sanitaires"/>
      <sheetName val="10-Installation téléphonique"/>
      <sheetName val="11-Espaces verts"/>
      <sheetName val="12-Signalétique"/>
      <sheetName val="FluxAct"/>
      <sheetName val="Paramètres Généraux"/>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s>
    <sheetDataSet>
      <sheetData sheetId="0" refreshError="1"/>
      <sheetData sheetId="1">
        <row r="8">
          <cell r="N8">
            <v>345176.6</v>
          </cell>
        </row>
      </sheetData>
      <sheetData sheetId="2">
        <row r="8">
          <cell r="N8">
            <v>349000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ow r="8">
          <cell r="N8">
            <v>23200</v>
          </cell>
        </row>
      </sheetData>
      <sheetData sheetId="12">
        <row r="8">
          <cell r="N8">
            <v>4191.7299999999996</v>
          </cell>
        </row>
      </sheetData>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uwagi ruchowe"/>
      <sheetName val="wykorz bio"/>
      <sheetName val="dyspozycyjnosc"/>
      <sheetName val="Odpady"/>
      <sheetName val="SOA"/>
      <sheetName val="ESA"/>
      <sheetName val="Parametry jakościowe"/>
      <sheetName val="Energia el."/>
      <sheetName val="Media"/>
      <sheetName val="Wydmuch TZ4"/>
      <sheetName val="Wydmuch i kod.TZ2_godz."/>
      <sheetName val="Ciepło"/>
      <sheetName val="KW i CFB"/>
      <sheetName val="wykorzystanie_CFB"/>
      <sheetName val="wspolspalanie"/>
      <sheetName val="CO2"/>
      <sheetName val="zestawienie_wopał_bio"/>
      <sheetName val="sprawność"/>
      <sheetName val="ND&amp;AOD"/>
      <sheetName val="Temp_6_dół (3)"/>
      <sheetName val="Temp_6_góra (3)"/>
      <sheetName val="Ciśn_6_góra"/>
      <sheetName val="paliwa i odpady"/>
      <sheetName val="Wykres1"/>
      <sheetName val="emisje_KW"/>
      <sheetName val="emisje_CFB"/>
      <sheetName val="wazne"/>
      <sheetName val="trojkat bio CFB"/>
      <sheetName val="Postoj CFB"/>
      <sheetName val="Postoj CFB_sierpień"/>
    </sheetNames>
    <sheetDataSet>
      <sheetData sheetId="0">
        <row r="122">
          <cell r="AG12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Thème Office">
  <a:themeElements>
    <a:clrScheme name="Palissad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4992-F941-4F15-884A-8FA6B173940E}">
  <sheetPr>
    <tabColor rgb="FFFF0000"/>
    <pageSetUpPr fitToPage="1"/>
  </sheetPr>
  <dimension ref="A1:EU458"/>
  <sheetViews>
    <sheetView topLeftCell="D71" zoomScale="70" zoomScaleNormal="70" zoomScaleSheetLayoutView="55" workbookViewId="0">
      <selection activeCell="I59" sqref="I59:J59"/>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customWidth="1"/>
    <col min="6" max="6" width="23.7109375" customWidth="1"/>
    <col min="7" max="7" width="27.42578125" customWidth="1"/>
    <col min="8" max="8" width="22.7109375" customWidth="1"/>
    <col min="9" max="9" width="23.7109375" customWidth="1"/>
    <col min="10" max="10" width="20.7109375" customWidth="1"/>
    <col min="11" max="11" width="23.7109375" customWidth="1"/>
    <col min="12" max="12" width="22.7109375" customWidth="1"/>
    <col min="13" max="13" width="30.7109375" customWidth="1"/>
    <col min="14" max="15" width="12.7109375" customWidth="1"/>
    <col min="17" max="17" width="18.28515625" customWidth="1"/>
    <col min="18" max="18" width="13.7109375" bestFit="1" customWidth="1"/>
  </cols>
  <sheetData>
    <row r="1" spans="1:141" ht="202.15" customHeight="1" x14ac:dyDescent="0.55000000000000004">
      <c r="A1" s="4"/>
      <c r="B1" s="4"/>
      <c r="C1" s="40"/>
      <c r="D1" s="29"/>
      <c r="E1" s="29"/>
      <c r="F1" s="29"/>
      <c r="G1" s="29"/>
      <c r="H1" s="29"/>
      <c r="I1" s="4"/>
      <c r="J1" s="77"/>
      <c r="K1" s="78"/>
      <c r="L1" s="4"/>
      <c r="M1" s="5"/>
      <c r="N1" s="5"/>
      <c r="O1" s="4"/>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row>
    <row r="2" spans="1:141" ht="60" customHeight="1" x14ac:dyDescent="0.3">
      <c r="A2" s="4"/>
      <c r="B2" s="54"/>
      <c r="C2" s="54"/>
      <c r="D2" s="4"/>
      <c r="E2" s="4"/>
      <c r="F2" s="4"/>
      <c r="G2" s="5"/>
      <c r="H2" s="5"/>
      <c r="I2" s="5"/>
      <c r="K2" s="81" t="s">
        <v>62</v>
      </c>
      <c r="L2" s="80"/>
      <c r="M2" s="80"/>
      <c r="N2" s="5"/>
      <c r="O2" s="4"/>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row>
    <row r="3" spans="1:141" ht="39.75" customHeight="1" x14ac:dyDescent="0.3">
      <c r="A3" s="4"/>
      <c r="B3" s="54"/>
      <c r="C3" s="54"/>
      <c r="D3" s="4"/>
      <c r="E3" s="4"/>
      <c r="F3" s="4"/>
      <c r="G3" s="5"/>
      <c r="H3" s="5"/>
      <c r="I3" s="5"/>
      <c r="J3" s="79"/>
      <c r="K3" s="243" t="s">
        <v>12</v>
      </c>
      <c r="L3" s="243"/>
      <c r="M3" s="239" t="s">
        <v>13</v>
      </c>
      <c r="N3" s="239"/>
      <c r="O3" s="239"/>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row>
    <row r="4" spans="1:141" ht="39.75" customHeight="1" x14ac:dyDescent="0.3">
      <c r="A4" s="4"/>
      <c r="B4" s="54"/>
      <c r="C4" s="54"/>
      <c r="D4" s="4"/>
      <c r="E4" s="4"/>
      <c r="F4" s="4"/>
      <c r="G4" s="5"/>
      <c r="H4" s="5"/>
      <c r="I4" s="5"/>
      <c r="J4" s="79"/>
      <c r="K4" s="243" t="s">
        <v>3</v>
      </c>
      <c r="L4" s="243"/>
      <c r="M4" s="240" t="s">
        <v>77</v>
      </c>
      <c r="N4" s="240"/>
      <c r="O4" s="240"/>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row>
    <row r="5" spans="1:141" ht="39.75" customHeight="1" x14ac:dyDescent="0.3">
      <c r="A5" s="4"/>
      <c r="B5" s="54"/>
      <c r="C5" s="54"/>
      <c r="D5" s="4"/>
      <c r="E5" s="4"/>
      <c r="F5" s="4"/>
      <c r="G5" s="5"/>
      <c r="H5" s="5"/>
      <c r="I5" s="5"/>
      <c r="J5" s="79"/>
      <c r="K5" s="243" t="s">
        <v>55</v>
      </c>
      <c r="L5" s="243"/>
      <c r="M5" s="239" t="s">
        <v>4</v>
      </c>
      <c r="N5" s="239"/>
      <c r="O5" s="239"/>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row>
    <row r="6" spans="1:141" ht="39.75" customHeight="1" x14ac:dyDescent="0.3">
      <c r="A6" s="4"/>
      <c r="B6" s="54"/>
      <c r="C6" s="54"/>
      <c r="D6" s="4"/>
      <c r="E6" s="4"/>
      <c r="F6" s="4"/>
      <c r="G6" s="5"/>
      <c r="H6" s="5"/>
      <c r="I6" s="5"/>
      <c r="J6" s="79"/>
      <c r="K6" s="243" t="s">
        <v>56</v>
      </c>
      <c r="L6" s="243"/>
      <c r="M6" s="240" t="s">
        <v>99</v>
      </c>
      <c r="N6" s="240"/>
      <c r="O6" s="240"/>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row>
    <row r="7" spans="1:141" ht="39.75" customHeight="1" x14ac:dyDescent="0.3">
      <c r="A7" s="4"/>
      <c r="B7" s="54"/>
      <c r="C7" s="54"/>
      <c r="D7" s="4"/>
      <c r="E7" s="4"/>
      <c r="F7" s="4"/>
      <c r="G7" s="5"/>
      <c r="H7" s="5"/>
      <c r="I7" s="5"/>
      <c r="J7" s="79"/>
      <c r="K7" s="243" t="s">
        <v>57</v>
      </c>
      <c r="L7" s="243"/>
      <c r="M7" s="244">
        <v>43628</v>
      </c>
      <c r="N7" s="244"/>
      <c r="O7" s="244"/>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row>
    <row r="8" spans="1:141" ht="39.75" customHeight="1" x14ac:dyDescent="0.3">
      <c r="A8" s="4"/>
      <c r="B8" s="54"/>
      <c r="C8" s="54"/>
      <c r="D8" s="4"/>
      <c r="E8" s="4"/>
      <c r="F8" s="4"/>
      <c r="G8" s="5"/>
      <c r="H8" s="5"/>
      <c r="I8" s="5"/>
      <c r="J8" s="79"/>
      <c r="K8" s="243" t="s">
        <v>58</v>
      </c>
      <c r="L8" s="243"/>
      <c r="M8" s="238">
        <v>45462</v>
      </c>
      <c r="N8" s="238"/>
      <c r="O8" s="238"/>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row>
    <row r="9" spans="1:141" ht="39.75" customHeight="1" x14ac:dyDescent="0.3">
      <c r="A9" s="4"/>
      <c r="B9" s="54"/>
      <c r="C9" s="54"/>
      <c r="D9" s="4"/>
      <c r="E9" s="4"/>
      <c r="F9" s="4"/>
      <c r="G9" s="5"/>
      <c r="H9" s="5"/>
      <c r="I9" s="5"/>
      <c r="J9" s="79"/>
      <c r="K9" s="243" t="s">
        <v>6</v>
      </c>
      <c r="L9" s="243"/>
      <c r="M9" s="239" t="s">
        <v>81</v>
      </c>
      <c r="N9" s="239"/>
      <c r="O9" s="239"/>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row>
    <row r="10" spans="1:141" ht="54" customHeight="1" x14ac:dyDescent="0.3">
      <c r="A10" s="4"/>
      <c r="B10" s="54"/>
      <c r="C10" s="54"/>
      <c r="D10" s="4"/>
      <c r="E10" s="4"/>
      <c r="F10" s="4"/>
      <c r="G10" s="5"/>
      <c r="H10" s="5"/>
      <c r="I10" s="5"/>
      <c r="J10" s="79"/>
      <c r="K10" s="243" t="s">
        <v>426</v>
      </c>
      <c r="L10" s="243"/>
      <c r="M10" s="240" t="s">
        <v>89</v>
      </c>
      <c r="N10" s="240"/>
      <c r="O10" s="240"/>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row>
    <row r="11" spans="1:141" ht="39.75" customHeight="1" x14ac:dyDescent="0.3">
      <c r="A11" s="4"/>
      <c r="B11" s="54"/>
      <c r="C11" s="54"/>
      <c r="D11" s="4"/>
      <c r="E11" s="4"/>
      <c r="F11" s="4"/>
      <c r="G11" s="5"/>
      <c r="H11" s="5"/>
      <c r="I11" s="5"/>
      <c r="J11" s="79"/>
      <c r="K11" s="243" t="s">
        <v>425</v>
      </c>
      <c r="L11" s="243"/>
      <c r="M11" s="241">
        <v>-2.63E-3</v>
      </c>
      <c r="N11" s="241"/>
      <c r="O11" s="24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row>
    <row r="12" spans="1:141" ht="39.75" customHeight="1" x14ac:dyDescent="0.3">
      <c r="A12" s="4"/>
      <c r="B12" s="54"/>
      <c r="C12" s="54"/>
      <c r="D12" s="4"/>
      <c r="E12" s="4"/>
      <c r="F12" s="4"/>
      <c r="G12" s="5"/>
      <c r="H12" s="5"/>
      <c r="I12" s="5"/>
      <c r="J12" s="79"/>
      <c r="K12" s="243" t="s">
        <v>59</v>
      </c>
      <c r="L12" s="243"/>
      <c r="M12" s="240" t="s">
        <v>10</v>
      </c>
      <c r="N12" s="240"/>
      <c r="O12" s="240"/>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row>
    <row r="13" spans="1:141" ht="39.75" customHeight="1" x14ac:dyDescent="0.3">
      <c r="A13" s="4"/>
      <c r="B13" s="54"/>
      <c r="C13" s="54"/>
      <c r="D13" s="4"/>
      <c r="E13" s="4"/>
      <c r="F13" s="4"/>
      <c r="G13" s="5"/>
      <c r="H13" s="5"/>
      <c r="I13" s="5"/>
      <c r="J13" s="79"/>
      <c r="K13" s="243" t="s">
        <v>5</v>
      </c>
      <c r="L13" s="243"/>
      <c r="M13" s="242" t="s">
        <v>7</v>
      </c>
      <c r="N13" s="242"/>
      <c r="O13" s="242"/>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row>
    <row r="14" spans="1:141" ht="39.75" customHeight="1" x14ac:dyDescent="0.3">
      <c r="A14" s="4"/>
      <c r="B14" s="54"/>
      <c r="C14" s="54"/>
      <c r="D14" s="4"/>
      <c r="E14" s="4"/>
      <c r="F14" s="4"/>
      <c r="G14" s="5"/>
      <c r="H14" s="5"/>
      <c r="I14" s="5"/>
      <c r="J14" s="5"/>
      <c r="K14" s="5"/>
      <c r="L14" s="5"/>
      <c r="M14" s="5"/>
      <c r="N14" s="5"/>
      <c r="O14" s="4"/>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row>
    <row r="15" spans="1:141" s="1" customFormat="1" ht="84.95" customHeight="1" x14ac:dyDescent="0.25">
      <c r="A15" s="39"/>
      <c r="B15" s="39"/>
      <c r="C15" s="151" t="s">
        <v>24</v>
      </c>
      <c r="D15" s="151" t="s">
        <v>25</v>
      </c>
      <c r="E15" s="151" t="s">
        <v>26</v>
      </c>
      <c r="F15" s="151" t="s">
        <v>27</v>
      </c>
      <c r="G15" s="152" t="s">
        <v>28</v>
      </c>
      <c r="H15" s="152" t="s">
        <v>29</v>
      </c>
      <c r="I15" s="152" t="s">
        <v>106</v>
      </c>
      <c r="J15" s="152" t="s">
        <v>107</v>
      </c>
      <c r="K15" s="152" t="s">
        <v>108</v>
      </c>
      <c r="L15" s="152" t="s">
        <v>109</v>
      </c>
      <c r="M15" s="152" t="s">
        <v>33</v>
      </c>
      <c r="N15" s="47"/>
      <c r="O15" s="47"/>
      <c r="P15" s="12"/>
      <c r="Q15" s="12"/>
      <c r="R15" s="27"/>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row>
    <row r="16" spans="1:141" s="1" customFormat="1" ht="73.900000000000006" customHeight="1" x14ac:dyDescent="0.25">
      <c r="A16" s="38"/>
      <c r="B16" s="38"/>
      <c r="C16" s="153" t="s">
        <v>34</v>
      </c>
      <c r="D16" s="161" t="s">
        <v>43</v>
      </c>
      <c r="E16" s="163" t="s">
        <v>49</v>
      </c>
      <c r="F16" s="57" t="s">
        <v>1</v>
      </c>
      <c r="G16" s="58">
        <v>5</v>
      </c>
      <c r="H16" s="59">
        <v>26130146.489999998</v>
      </c>
      <c r="I16" s="60">
        <v>21817279.199999999</v>
      </c>
      <c r="J16" s="60">
        <v>1449753.72</v>
      </c>
      <c r="K16" s="60">
        <v>23267032.920000002</v>
      </c>
      <c r="L16" s="60">
        <v>2863113.57</v>
      </c>
      <c r="M16" s="61">
        <v>0.38018000000000002</v>
      </c>
      <c r="N16" s="73" t="s">
        <v>0</v>
      </c>
      <c r="O16" s="74"/>
      <c r="P16" s="12"/>
      <c r="Q16" s="18"/>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row>
    <row r="17" spans="1:141" s="1" customFormat="1" ht="47.25" customHeight="1" x14ac:dyDescent="0.25">
      <c r="A17" s="38"/>
      <c r="B17" s="237"/>
      <c r="C17" s="154" t="s">
        <v>35</v>
      </c>
      <c r="D17" s="162" t="s">
        <v>44</v>
      </c>
      <c r="E17" s="164" t="s">
        <v>50</v>
      </c>
      <c r="F17" s="63" t="s">
        <v>1</v>
      </c>
      <c r="G17" s="64">
        <v>16</v>
      </c>
      <c r="H17" s="65">
        <v>58818031</v>
      </c>
      <c r="I17" s="66">
        <v>56308555.75</v>
      </c>
      <c r="J17" s="66">
        <v>604227.02</v>
      </c>
      <c r="K17" s="66">
        <v>56912782.770000003</v>
      </c>
      <c r="L17" s="66">
        <v>1905248.23</v>
      </c>
      <c r="M17" s="67">
        <v>0.44059375000000006</v>
      </c>
      <c r="N17" s="75" t="s">
        <v>0</v>
      </c>
      <c r="O17" s="75"/>
      <c r="P17" s="12"/>
      <c r="Q17" s="18"/>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row>
    <row r="18" spans="1:141" s="1" customFormat="1" ht="47.25" customHeight="1" x14ac:dyDescent="0.25">
      <c r="A18" s="38"/>
      <c r="B18" s="237"/>
      <c r="C18" s="154" t="s">
        <v>36</v>
      </c>
      <c r="D18" s="162" t="s">
        <v>44</v>
      </c>
      <c r="E18" s="164" t="s">
        <v>51</v>
      </c>
      <c r="F18" s="63" t="s">
        <v>2</v>
      </c>
      <c r="G18" s="64">
        <v>5</v>
      </c>
      <c r="H18" s="65">
        <v>313133420.15680003</v>
      </c>
      <c r="I18" s="66">
        <v>220623597.98199999</v>
      </c>
      <c r="J18" s="66">
        <v>30911112.886666667</v>
      </c>
      <c r="K18" s="66">
        <v>251534710.86866668</v>
      </c>
      <c r="L18" s="66">
        <v>61598709.288133331</v>
      </c>
      <c r="M18" s="67">
        <v>0.8</v>
      </c>
      <c r="N18" s="75" t="s">
        <v>0</v>
      </c>
      <c r="O18" s="76"/>
      <c r="P18" s="12"/>
      <c r="Q18" s="18"/>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row>
    <row r="19" spans="1:141" s="1" customFormat="1" ht="63" customHeight="1" x14ac:dyDescent="0.25">
      <c r="A19" s="38"/>
      <c r="B19" s="38"/>
      <c r="C19" s="155" t="s">
        <v>37</v>
      </c>
      <c r="D19" s="161" t="s">
        <v>45</v>
      </c>
      <c r="E19" s="163" t="s">
        <v>52</v>
      </c>
      <c r="F19" s="57" t="s">
        <v>1</v>
      </c>
      <c r="G19" s="58">
        <v>1</v>
      </c>
      <c r="H19" s="59">
        <v>40000000</v>
      </c>
      <c r="I19" s="68">
        <v>20800000</v>
      </c>
      <c r="J19" s="68">
        <v>11200000</v>
      </c>
      <c r="K19" s="68">
        <v>32000000</v>
      </c>
      <c r="L19" s="68">
        <v>8000000</v>
      </c>
      <c r="M19" s="61">
        <v>0.16</v>
      </c>
      <c r="N19" s="73" t="s">
        <v>0</v>
      </c>
      <c r="O19" s="74"/>
      <c r="P19" s="12"/>
      <c r="Q19" s="18"/>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row>
    <row r="20" spans="1:141" s="1" customFormat="1" ht="67.900000000000006" customHeight="1" x14ac:dyDescent="0.25">
      <c r="A20" s="38"/>
      <c r="B20" s="38"/>
      <c r="C20" s="156" t="s">
        <v>38</v>
      </c>
      <c r="D20" s="162" t="s">
        <v>73</v>
      </c>
      <c r="E20" s="164" t="s">
        <v>103</v>
      </c>
      <c r="F20" s="63" t="s">
        <v>1</v>
      </c>
      <c r="G20" s="64">
        <v>1</v>
      </c>
      <c r="H20" s="65">
        <v>5999872</v>
      </c>
      <c r="I20" s="66">
        <v>4000000</v>
      </c>
      <c r="J20" s="66">
        <v>1999872</v>
      </c>
      <c r="K20" s="66">
        <v>5999872</v>
      </c>
      <c r="L20" s="66">
        <v>0</v>
      </c>
      <c r="M20" s="67">
        <v>0.1268</v>
      </c>
      <c r="N20" s="76"/>
      <c r="O20" s="75" t="s">
        <v>0</v>
      </c>
      <c r="P20" s="12"/>
      <c r="Q20" s="18"/>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row>
    <row r="21" spans="1:141" s="1" customFormat="1" ht="64.150000000000006" customHeight="1" x14ac:dyDescent="0.25">
      <c r="A21" s="38"/>
      <c r="B21" s="38"/>
      <c r="C21" s="157" t="s">
        <v>39</v>
      </c>
      <c r="D21" s="161" t="s">
        <v>46</v>
      </c>
      <c r="E21" s="163" t="s">
        <v>71</v>
      </c>
      <c r="F21" s="57" t="s">
        <v>1</v>
      </c>
      <c r="G21" s="58">
        <v>1</v>
      </c>
      <c r="H21" s="59">
        <v>24500000</v>
      </c>
      <c r="I21" s="68">
        <v>22477868</v>
      </c>
      <c r="J21" s="68">
        <v>0</v>
      </c>
      <c r="K21" s="68">
        <v>22477868</v>
      </c>
      <c r="L21" s="68">
        <v>2022132</v>
      </c>
      <c r="M21" s="61">
        <v>0.3427</v>
      </c>
      <c r="N21" s="74"/>
      <c r="O21" s="73" t="s">
        <v>0</v>
      </c>
      <c r="P21" s="12"/>
      <c r="Q21" s="18"/>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row>
    <row r="22" spans="1:141" s="1" customFormat="1" ht="54.6" customHeight="1" x14ac:dyDescent="0.25">
      <c r="A22" s="38"/>
      <c r="B22" s="38"/>
      <c r="C22" s="158" t="s">
        <v>40</v>
      </c>
      <c r="D22" s="162" t="s">
        <v>47</v>
      </c>
      <c r="E22" s="164" t="s">
        <v>102</v>
      </c>
      <c r="F22" s="63" t="s">
        <v>1</v>
      </c>
      <c r="G22" s="64">
        <v>2</v>
      </c>
      <c r="H22" s="65">
        <v>3153608.58</v>
      </c>
      <c r="I22" s="66">
        <v>2681202.58</v>
      </c>
      <c r="J22" s="66">
        <v>373760</v>
      </c>
      <c r="K22" s="66">
        <v>3054962.58</v>
      </c>
      <c r="L22" s="66">
        <v>98646</v>
      </c>
      <c r="M22" s="67">
        <v>0.1109</v>
      </c>
      <c r="N22" s="76"/>
      <c r="O22" s="75" t="s">
        <v>0</v>
      </c>
      <c r="P22" s="12"/>
      <c r="Q22" s="18"/>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row>
    <row r="23" spans="1:141" s="1" customFormat="1" ht="60" customHeight="1" x14ac:dyDescent="0.25">
      <c r="A23" s="38"/>
      <c r="B23" s="38"/>
      <c r="C23" s="159" t="s">
        <v>41</v>
      </c>
      <c r="D23" s="161" t="s">
        <v>48</v>
      </c>
      <c r="E23" s="163" t="s">
        <v>53</v>
      </c>
      <c r="F23" s="57" t="s">
        <v>1</v>
      </c>
      <c r="G23" s="58">
        <v>3</v>
      </c>
      <c r="H23" s="59">
        <v>114430044</v>
      </c>
      <c r="I23" s="68">
        <v>51290069</v>
      </c>
      <c r="J23" s="68">
        <v>30003811.5</v>
      </c>
      <c r="K23" s="68">
        <v>81293880.5</v>
      </c>
      <c r="L23" s="68">
        <v>33136163.5</v>
      </c>
      <c r="M23" s="61">
        <v>0.27666666666666667</v>
      </c>
      <c r="N23" s="74"/>
      <c r="O23" s="73" t="s">
        <v>0</v>
      </c>
      <c r="P23" s="12"/>
      <c r="Q23" s="18"/>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row>
    <row r="24" spans="1:141" s="1" customFormat="1" ht="72.599999999999994" customHeight="1" x14ac:dyDescent="0.25">
      <c r="A24" s="38"/>
      <c r="B24" s="38"/>
      <c r="C24" s="160" t="s">
        <v>42</v>
      </c>
      <c r="D24" s="162" t="s">
        <v>105</v>
      </c>
      <c r="E24" s="164" t="s">
        <v>104</v>
      </c>
      <c r="F24" s="63" t="s">
        <v>1</v>
      </c>
      <c r="G24" s="64">
        <v>10</v>
      </c>
      <c r="H24" s="65">
        <v>38154280.700000003</v>
      </c>
      <c r="I24" s="66">
        <v>33944344</v>
      </c>
      <c r="J24" s="66">
        <v>787430</v>
      </c>
      <c r="K24" s="66">
        <v>34731774</v>
      </c>
      <c r="L24" s="66">
        <v>3422506.7</v>
      </c>
      <c r="M24" s="67">
        <v>0.40199999999999997</v>
      </c>
      <c r="N24" s="75" t="s">
        <v>0</v>
      </c>
      <c r="O24" s="75" t="s">
        <v>0</v>
      </c>
      <c r="P24" s="12"/>
      <c r="Q24" s="18"/>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row>
    <row r="25" spans="1:141" s="1" customFormat="1" ht="38.1" customHeight="1" x14ac:dyDescent="0.25">
      <c r="A25" s="38"/>
      <c r="B25" s="38"/>
      <c r="C25" s="236" t="s">
        <v>21</v>
      </c>
      <c r="D25" s="236"/>
      <c r="E25" s="236"/>
      <c r="F25" s="236"/>
      <c r="G25" s="55">
        <v>44</v>
      </c>
      <c r="H25" s="70">
        <v>624319402.92680001</v>
      </c>
      <c r="I25" s="70">
        <v>433942916.51199996</v>
      </c>
      <c r="J25" s="70">
        <v>77329967.126666665</v>
      </c>
      <c r="K25" s="70">
        <v>511272883.63866669</v>
      </c>
      <c r="L25" s="70">
        <v>113046519.28813334</v>
      </c>
      <c r="M25" s="71">
        <v>0.3377600462962963</v>
      </c>
      <c r="N25" s="46"/>
      <c r="O25" s="46"/>
      <c r="P25" s="12"/>
      <c r="Q25" s="18"/>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row>
    <row r="26" spans="1:141" ht="9.9499999999999993" customHeight="1" x14ac:dyDescent="0.25">
      <c r="A26" s="8"/>
      <c r="B26" s="8"/>
      <c r="C26" s="37"/>
      <c r="D26" s="37"/>
      <c r="E26" s="37"/>
      <c r="F26" s="37"/>
      <c r="G26" s="37"/>
      <c r="H26" s="37"/>
      <c r="I26" s="37"/>
      <c r="J26" s="37"/>
      <c r="K26" s="37"/>
      <c r="L26" s="37"/>
      <c r="M26" s="37"/>
      <c r="N26" s="37"/>
      <c r="O26" s="37"/>
      <c r="P26" s="5"/>
      <c r="Q26" s="18"/>
      <c r="R26" s="12"/>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row>
    <row r="27" spans="1:141" ht="21" x14ac:dyDescent="0.35">
      <c r="A27" s="8"/>
      <c r="B27" s="8"/>
      <c r="C27" s="72" t="s">
        <v>54</v>
      </c>
      <c r="D27" s="37"/>
      <c r="E27" s="37"/>
      <c r="F27" s="37"/>
      <c r="G27" s="37"/>
      <c r="H27" s="37"/>
      <c r="I27" s="37"/>
      <c r="J27" s="37"/>
      <c r="K27" s="37"/>
      <c r="L27" s="37"/>
      <c r="M27" s="37"/>
      <c r="N27" s="37"/>
      <c r="O27" s="37"/>
      <c r="P27" s="5"/>
      <c r="Q27" s="18"/>
      <c r="R27" s="12"/>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row>
    <row r="28" spans="1:141" ht="9.9499999999999993" customHeight="1" x14ac:dyDescent="0.25">
      <c r="A28" s="8"/>
      <c r="B28" s="8"/>
      <c r="C28" s="37"/>
      <c r="D28" s="37"/>
      <c r="E28" s="37"/>
      <c r="F28" s="37"/>
      <c r="G28" s="37"/>
      <c r="H28" s="37"/>
      <c r="I28" s="37"/>
      <c r="J28" s="37"/>
      <c r="K28" s="37"/>
      <c r="L28" s="37"/>
      <c r="M28" s="37"/>
      <c r="N28" s="37"/>
      <c r="O28" s="37"/>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row>
    <row r="29" spans="1:141" x14ac:dyDescent="0.25">
      <c r="A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row>
    <row r="30" spans="1:141" ht="57" customHeight="1" x14ac:dyDescent="0.25">
      <c r="A30" s="5"/>
      <c r="B30" s="5"/>
      <c r="C30" s="81" t="s">
        <v>149</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row>
    <row r="31" spans="1:141" ht="78" customHeight="1" x14ac:dyDescent="0.25">
      <c r="A31" s="5"/>
      <c r="B31" s="5"/>
      <c r="C31" s="182" t="s">
        <v>24</v>
      </c>
      <c r="D31" s="182" t="s">
        <v>25</v>
      </c>
      <c r="E31" s="182" t="s">
        <v>26</v>
      </c>
      <c r="F31" s="234" t="s">
        <v>132</v>
      </c>
      <c r="G31" s="234"/>
      <c r="H31" s="182" t="s">
        <v>27</v>
      </c>
      <c r="I31" s="234" t="s">
        <v>143</v>
      </c>
      <c r="J31" s="234"/>
      <c r="K31" s="234" t="s">
        <v>144</v>
      </c>
      <c r="L31" s="234"/>
      <c r="M31" s="182" t="s">
        <v>145</v>
      </c>
      <c r="N31" s="234" t="s">
        <v>437</v>
      </c>
      <c r="O31" s="234"/>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row>
    <row r="32" spans="1:141" ht="160.15" customHeight="1" x14ac:dyDescent="0.25">
      <c r="A32" s="5"/>
      <c r="B32" s="5"/>
      <c r="C32" s="235" t="s">
        <v>34</v>
      </c>
      <c r="D32" s="183" t="s">
        <v>43</v>
      </c>
      <c r="E32" s="184" t="s">
        <v>68</v>
      </c>
      <c r="F32" s="216" t="s">
        <v>345</v>
      </c>
      <c r="G32" s="216"/>
      <c r="H32" s="184" t="s">
        <v>1</v>
      </c>
      <c r="I32" s="217" t="s">
        <v>347</v>
      </c>
      <c r="J32" s="217"/>
      <c r="K32" s="218" t="s">
        <v>346</v>
      </c>
      <c r="L32" s="218"/>
      <c r="M32" s="184" t="s">
        <v>420</v>
      </c>
      <c r="N32" s="219"/>
      <c r="O32" s="219"/>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row>
    <row r="33" spans="1:151" ht="169.9" customHeight="1" x14ac:dyDescent="0.25">
      <c r="A33" s="5"/>
      <c r="B33" s="5"/>
      <c r="C33" s="235"/>
      <c r="D33" s="186" t="s">
        <v>43</v>
      </c>
      <c r="E33" s="187" t="s">
        <v>68</v>
      </c>
      <c r="F33" s="227" t="s">
        <v>348</v>
      </c>
      <c r="G33" s="227"/>
      <c r="H33" s="187" t="s">
        <v>1</v>
      </c>
      <c r="I33" s="228" t="s">
        <v>349</v>
      </c>
      <c r="J33" s="228"/>
      <c r="K33" s="224" t="s">
        <v>350</v>
      </c>
      <c r="L33" s="224"/>
      <c r="M33" s="213" t="s">
        <v>420</v>
      </c>
      <c r="N33" s="220"/>
      <c r="O33" s="220"/>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row>
    <row r="34" spans="1:151" ht="169.9" customHeight="1" x14ac:dyDescent="0.25">
      <c r="A34" s="5"/>
      <c r="B34" s="5"/>
      <c r="C34" s="235"/>
      <c r="D34" s="183" t="s">
        <v>43</v>
      </c>
      <c r="E34" s="184" t="s">
        <v>142</v>
      </c>
      <c r="F34" s="216" t="s">
        <v>353</v>
      </c>
      <c r="G34" s="216"/>
      <c r="H34" s="184" t="s">
        <v>1</v>
      </c>
      <c r="I34" s="217" t="s">
        <v>351</v>
      </c>
      <c r="J34" s="217"/>
      <c r="K34" s="218" t="s">
        <v>352</v>
      </c>
      <c r="L34" s="218"/>
      <c r="M34" s="211" t="s">
        <v>420</v>
      </c>
      <c r="N34" s="219"/>
      <c r="O34" s="219"/>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row>
    <row r="35" spans="1:151" ht="169.9" customHeight="1" x14ac:dyDescent="0.25">
      <c r="A35" s="5"/>
      <c r="B35" s="5"/>
      <c r="C35" s="235"/>
      <c r="D35" s="186" t="s">
        <v>43</v>
      </c>
      <c r="E35" s="187" t="s">
        <v>142</v>
      </c>
      <c r="F35" s="227" t="s">
        <v>358</v>
      </c>
      <c r="G35" s="227"/>
      <c r="H35" s="187" t="s">
        <v>1</v>
      </c>
      <c r="I35" s="228" t="s">
        <v>355</v>
      </c>
      <c r="J35" s="228"/>
      <c r="K35" s="224" t="s">
        <v>354</v>
      </c>
      <c r="L35" s="224"/>
      <c r="M35" s="213" t="s">
        <v>420</v>
      </c>
      <c r="N35" s="220"/>
      <c r="O35" s="220"/>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row>
    <row r="36" spans="1:151" ht="169.9" customHeight="1" x14ac:dyDescent="0.25">
      <c r="A36" s="5"/>
      <c r="B36" s="5"/>
      <c r="C36" s="235"/>
      <c r="D36" s="183" t="s">
        <v>343</v>
      </c>
      <c r="E36" s="184" t="s">
        <v>220</v>
      </c>
      <c r="F36" s="216" t="s">
        <v>359</v>
      </c>
      <c r="G36" s="216"/>
      <c r="H36" s="184" t="s">
        <v>1</v>
      </c>
      <c r="I36" s="217" t="s">
        <v>356</v>
      </c>
      <c r="J36" s="217"/>
      <c r="K36" s="218" t="s">
        <v>357</v>
      </c>
      <c r="L36" s="218"/>
      <c r="M36" s="211" t="s">
        <v>420</v>
      </c>
      <c r="N36" s="219"/>
      <c r="O36" s="219"/>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row>
    <row r="37" spans="1:151" ht="169.9" customHeight="1" x14ac:dyDescent="0.25">
      <c r="A37" s="5"/>
      <c r="B37" s="5"/>
      <c r="C37" s="233" t="s">
        <v>75</v>
      </c>
      <c r="D37" s="186" t="s">
        <v>44</v>
      </c>
      <c r="E37" s="189" t="s">
        <v>302</v>
      </c>
      <c r="F37" s="227" t="s">
        <v>362</v>
      </c>
      <c r="G37" s="227"/>
      <c r="H37" s="187" t="s">
        <v>1</v>
      </c>
      <c r="I37" s="224" t="s">
        <v>467</v>
      </c>
      <c r="J37" s="224"/>
      <c r="K37" s="224" t="s">
        <v>363</v>
      </c>
      <c r="L37" s="224"/>
      <c r="M37" s="213" t="s">
        <v>420</v>
      </c>
      <c r="N37" s="220"/>
      <c r="O37" s="220"/>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row>
    <row r="38" spans="1:151" ht="169.9" customHeight="1" x14ac:dyDescent="0.25">
      <c r="A38" s="5"/>
      <c r="B38" s="5"/>
      <c r="C38" s="233"/>
      <c r="D38" s="183" t="s">
        <v>44</v>
      </c>
      <c r="E38" s="190" t="s">
        <v>302</v>
      </c>
      <c r="F38" s="216" t="s">
        <v>364</v>
      </c>
      <c r="G38" s="216"/>
      <c r="H38" s="184" t="s">
        <v>1</v>
      </c>
      <c r="I38" s="217" t="s">
        <v>438</v>
      </c>
      <c r="J38" s="217"/>
      <c r="K38" s="218" t="s">
        <v>365</v>
      </c>
      <c r="L38" s="218"/>
      <c r="M38" s="211" t="s">
        <v>420</v>
      </c>
      <c r="N38" s="219"/>
      <c r="O38" s="219"/>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row>
    <row r="39" spans="1:151" ht="169.9" customHeight="1" x14ac:dyDescent="0.25">
      <c r="A39" s="5"/>
      <c r="B39" s="5"/>
      <c r="C39" s="233"/>
      <c r="D39" s="186" t="s">
        <v>44</v>
      </c>
      <c r="E39" s="189" t="s">
        <v>302</v>
      </c>
      <c r="F39" s="227" t="s">
        <v>366</v>
      </c>
      <c r="G39" s="227"/>
      <c r="H39" s="187" t="s">
        <v>1</v>
      </c>
      <c r="I39" s="228" t="s">
        <v>137</v>
      </c>
      <c r="J39" s="228"/>
      <c r="K39" s="224" t="s">
        <v>367</v>
      </c>
      <c r="L39" s="224"/>
      <c r="M39" s="213" t="s">
        <v>420</v>
      </c>
      <c r="N39" s="220"/>
      <c r="O39" s="220"/>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row>
    <row r="40" spans="1:151" ht="169.9" customHeight="1" x14ac:dyDescent="0.25">
      <c r="A40" s="5"/>
      <c r="B40" s="5"/>
      <c r="C40" s="233"/>
      <c r="D40" s="183" t="s">
        <v>44</v>
      </c>
      <c r="E40" s="190" t="s">
        <v>302</v>
      </c>
      <c r="F40" s="216" t="s">
        <v>439</v>
      </c>
      <c r="G40" s="216"/>
      <c r="H40" s="184" t="s">
        <v>1</v>
      </c>
      <c r="I40" s="217" t="s">
        <v>133</v>
      </c>
      <c r="J40" s="217"/>
      <c r="K40" s="218" t="s">
        <v>429</v>
      </c>
      <c r="L40" s="218"/>
      <c r="M40" s="211" t="s">
        <v>420</v>
      </c>
      <c r="N40" s="219"/>
      <c r="O40" s="219"/>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row>
    <row r="41" spans="1:151" ht="169.9" customHeight="1" x14ac:dyDescent="0.25">
      <c r="A41" s="5"/>
      <c r="B41" s="5"/>
      <c r="C41" s="233"/>
      <c r="D41" s="186" t="s">
        <v>44</v>
      </c>
      <c r="E41" s="189" t="s">
        <v>302</v>
      </c>
      <c r="F41" s="227" t="s">
        <v>368</v>
      </c>
      <c r="G41" s="227"/>
      <c r="H41" s="187" t="s">
        <v>1</v>
      </c>
      <c r="I41" s="228" t="s">
        <v>134</v>
      </c>
      <c r="J41" s="228"/>
      <c r="K41" s="224" t="s">
        <v>440</v>
      </c>
      <c r="L41" s="224"/>
      <c r="M41" s="213" t="s">
        <v>420</v>
      </c>
      <c r="N41" s="220"/>
      <c r="O41" s="220"/>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row>
    <row r="42" spans="1:151" ht="169.9" customHeight="1" x14ac:dyDescent="0.25">
      <c r="A42" s="5"/>
      <c r="B42" s="5"/>
      <c r="C42" s="233"/>
      <c r="D42" s="183" t="s">
        <v>44</v>
      </c>
      <c r="E42" s="190" t="s">
        <v>302</v>
      </c>
      <c r="F42" s="216" t="s">
        <v>441</v>
      </c>
      <c r="G42" s="216"/>
      <c r="H42" s="184" t="s">
        <v>1</v>
      </c>
      <c r="I42" s="217" t="s">
        <v>137</v>
      </c>
      <c r="J42" s="217"/>
      <c r="K42" s="218" t="s">
        <v>369</v>
      </c>
      <c r="L42" s="218"/>
      <c r="M42" s="211" t="s">
        <v>420</v>
      </c>
      <c r="N42" s="219"/>
      <c r="O42" s="219"/>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row>
    <row r="43" spans="1:151" ht="169.9" customHeight="1" x14ac:dyDescent="0.25">
      <c r="A43" s="5"/>
      <c r="B43" s="5"/>
      <c r="C43" s="233"/>
      <c r="D43" s="186" t="s">
        <v>44</v>
      </c>
      <c r="E43" s="189" t="s">
        <v>302</v>
      </c>
      <c r="F43" s="227" t="s">
        <v>370</v>
      </c>
      <c r="G43" s="227"/>
      <c r="H43" s="187" t="s">
        <v>1</v>
      </c>
      <c r="I43" s="228" t="s">
        <v>137</v>
      </c>
      <c r="J43" s="228"/>
      <c r="K43" s="224" t="s">
        <v>371</v>
      </c>
      <c r="L43" s="224"/>
      <c r="M43" s="213" t="s">
        <v>420</v>
      </c>
      <c r="N43" s="220"/>
      <c r="O43" s="220"/>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row>
    <row r="44" spans="1:151" ht="169.9" customHeight="1" x14ac:dyDescent="0.25">
      <c r="A44" s="5"/>
      <c r="B44" s="5"/>
      <c r="C44" s="233"/>
      <c r="D44" s="183" t="s">
        <v>44</v>
      </c>
      <c r="E44" s="190" t="s">
        <v>302</v>
      </c>
      <c r="F44" s="216" t="s">
        <v>372</v>
      </c>
      <c r="G44" s="216"/>
      <c r="H44" s="184" t="s">
        <v>1</v>
      </c>
      <c r="I44" s="217" t="s">
        <v>468</v>
      </c>
      <c r="J44" s="217"/>
      <c r="K44" s="218" t="s">
        <v>373</v>
      </c>
      <c r="L44" s="218"/>
      <c r="M44" s="211" t="s">
        <v>420</v>
      </c>
      <c r="N44" s="219"/>
      <c r="O44" s="219"/>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row>
    <row r="45" spans="1:151" ht="169.9" customHeight="1" x14ac:dyDescent="0.25">
      <c r="A45" s="5"/>
      <c r="B45" s="5"/>
      <c r="C45" s="233" t="s">
        <v>75</v>
      </c>
      <c r="D45" s="186" t="s">
        <v>44</v>
      </c>
      <c r="E45" s="189" t="s">
        <v>302</v>
      </c>
      <c r="F45" s="227" t="s">
        <v>374</v>
      </c>
      <c r="G45" s="227"/>
      <c r="H45" s="187" t="s">
        <v>1</v>
      </c>
      <c r="I45" s="224" t="s">
        <v>469</v>
      </c>
      <c r="J45" s="224"/>
      <c r="K45" s="224" t="s">
        <v>375</v>
      </c>
      <c r="L45" s="224"/>
      <c r="M45" s="213" t="s">
        <v>420</v>
      </c>
      <c r="N45" s="220"/>
      <c r="O45" s="220"/>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row>
    <row r="46" spans="1:151" ht="169.9" customHeight="1" x14ac:dyDescent="0.25">
      <c r="A46" s="5"/>
      <c r="B46" s="5"/>
      <c r="C46" s="233"/>
      <c r="D46" s="183" t="s">
        <v>44</v>
      </c>
      <c r="E46" s="190" t="s">
        <v>302</v>
      </c>
      <c r="F46" s="216" t="s">
        <v>376</v>
      </c>
      <c r="G46" s="216"/>
      <c r="H46" s="184" t="s">
        <v>1</v>
      </c>
      <c r="I46" s="217" t="s">
        <v>137</v>
      </c>
      <c r="J46" s="217"/>
      <c r="K46" s="218" t="s">
        <v>377</v>
      </c>
      <c r="L46" s="218"/>
      <c r="M46" s="211" t="s">
        <v>420</v>
      </c>
      <c r="N46" s="219"/>
      <c r="O46" s="219"/>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row>
    <row r="47" spans="1:151" ht="169.9" customHeight="1" x14ac:dyDescent="0.25">
      <c r="A47" s="5"/>
      <c r="B47" s="5"/>
      <c r="C47" s="233"/>
      <c r="D47" s="186" t="s">
        <v>44</v>
      </c>
      <c r="E47" s="189" t="s">
        <v>302</v>
      </c>
      <c r="F47" s="227" t="s">
        <v>379</v>
      </c>
      <c r="G47" s="227"/>
      <c r="H47" s="187" t="s">
        <v>1</v>
      </c>
      <c r="I47" s="228" t="s">
        <v>135</v>
      </c>
      <c r="J47" s="228"/>
      <c r="K47" s="224" t="s">
        <v>378</v>
      </c>
      <c r="L47" s="224"/>
      <c r="M47" s="213" t="s">
        <v>420</v>
      </c>
      <c r="N47" s="220"/>
      <c r="O47" s="220"/>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row>
    <row r="48" spans="1:151" ht="169.9" customHeight="1" x14ac:dyDescent="0.25">
      <c r="A48" s="5"/>
      <c r="B48" s="5"/>
      <c r="C48" s="233"/>
      <c r="D48" s="183" t="s">
        <v>44</v>
      </c>
      <c r="E48" s="190" t="s">
        <v>302</v>
      </c>
      <c r="F48" s="216" t="s">
        <v>381</v>
      </c>
      <c r="G48" s="216"/>
      <c r="H48" s="184" t="s">
        <v>1</v>
      </c>
      <c r="I48" s="217" t="s">
        <v>136</v>
      </c>
      <c r="J48" s="217"/>
      <c r="K48" s="218" t="s">
        <v>382</v>
      </c>
      <c r="L48" s="218"/>
      <c r="M48" s="211" t="s">
        <v>420</v>
      </c>
      <c r="N48" s="219"/>
      <c r="O48" s="219"/>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row>
    <row r="49" spans="1:151" ht="169.9" customHeight="1" x14ac:dyDescent="0.25">
      <c r="A49" s="5"/>
      <c r="B49" s="5"/>
      <c r="C49" s="233"/>
      <c r="D49" s="186" t="s">
        <v>44</v>
      </c>
      <c r="E49" s="189" t="s">
        <v>302</v>
      </c>
      <c r="F49" s="227" t="s">
        <v>380</v>
      </c>
      <c r="G49" s="227"/>
      <c r="H49" s="187" t="s">
        <v>2</v>
      </c>
      <c r="I49" s="228" t="s">
        <v>470</v>
      </c>
      <c r="J49" s="228"/>
      <c r="K49" s="224" t="s">
        <v>375</v>
      </c>
      <c r="L49" s="224"/>
      <c r="M49" s="213" t="s">
        <v>420</v>
      </c>
      <c r="N49" s="220"/>
      <c r="O49" s="220"/>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row>
    <row r="50" spans="1:151" ht="169.9" customHeight="1" x14ac:dyDescent="0.25">
      <c r="A50" s="5"/>
      <c r="B50" s="5"/>
      <c r="C50" s="233"/>
      <c r="D50" s="183" t="s">
        <v>44</v>
      </c>
      <c r="E50" s="190" t="s">
        <v>360</v>
      </c>
      <c r="F50" s="216" t="s">
        <v>428</v>
      </c>
      <c r="G50" s="216"/>
      <c r="H50" s="184" t="s">
        <v>2</v>
      </c>
      <c r="I50" s="217" t="s">
        <v>471</v>
      </c>
      <c r="J50" s="217"/>
      <c r="K50" s="218" t="s">
        <v>427</v>
      </c>
      <c r="L50" s="218"/>
      <c r="M50" s="184" t="s">
        <v>421</v>
      </c>
      <c r="N50" s="219"/>
      <c r="O50" s="219"/>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row>
    <row r="51" spans="1:151" ht="169.9" customHeight="1" x14ac:dyDescent="0.25">
      <c r="A51" s="5"/>
      <c r="B51" s="5"/>
      <c r="C51" s="233"/>
      <c r="D51" s="186" t="s">
        <v>44</v>
      </c>
      <c r="E51" s="189" t="s">
        <v>360</v>
      </c>
      <c r="F51" s="227" t="s">
        <v>383</v>
      </c>
      <c r="G51" s="227"/>
      <c r="H51" s="187" t="s">
        <v>2</v>
      </c>
      <c r="I51" s="228" t="s">
        <v>472</v>
      </c>
      <c r="J51" s="228"/>
      <c r="K51" s="224" t="s">
        <v>384</v>
      </c>
      <c r="L51" s="224"/>
      <c r="M51" s="213" t="s">
        <v>420</v>
      </c>
      <c r="N51" s="220"/>
      <c r="O51" s="220"/>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row>
    <row r="52" spans="1:151" ht="169.9" customHeight="1" x14ac:dyDescent="0.25">
      <c r="A52" s="5"/>
      <c r="B52" s="5"/>
      <c r="C52" s="233"/>
      <c r="D52" s="183" t="s">
        <v>44</v>
      </c>
      <c r="E52" s="190" t="s">
        <v>361</v>
      </c>
      <c r="F52" s="216" t="s">
        <v>385</v>
      </c>
      <c r="G52" s="216"/>
      <c r="H52" s="184" t="s">
        <v>1</v>
      </c>
      <c r="I52" s="217" t="s">
        <v>137</v>
      </c>
      <c r="J52" s="217"/>
      <c r="K52" s="218" t="s">
        <v>386</v>
      </c>
      <c r="L52" s="218"/>
      <c r="M52" s="211" t="s">
        <v>420</v>
      </c>
      <c r="N52" s="219"/>
      <c r="O52" s="219"/>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row>
    <row r="53" spans="1:151" ht="169.9" customHeight="1" x14ac:dyDescent="0.25">
      <c r="A53" s="5"/>
      <c r="B53" s="5"/>
      <c r="C53" s="233" t="s">
        <v>75</v>
      </c>
      <c r="D53" s="186" t="s">
        <v>44</v>
      </c>
      <c r="E53" s="189" t="s">
        <v>361</v>
      </c>
      <c r="F53" s="227" t="s">
        <v>388</v>
      </c>
      <c r="G53" s="227"/>
      <c r="H53" s="187" t="s">
        <v>1</v>
      </c>
      <c r="I53" s="228" t="s">
        <v>137</v>
      </c>
      <c r="J53" s="228"/>
      <c r="K53" s="224" t="s">
        <v>387</v>
      </c>
      <c r="L53" s="224"/>
      <c r="M53" s="213" t="s">
        <v>420</v>
      </c>
      <c r="N53" s="220"/>
      <c r="O53" s="220"/>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row>
    <row r="54" spans="1:151" ht="169.9" customHeight="1" x14ac:dyDescent="0.25">
      <c r="A54" s="5"/>
      <c r="B54" s="5"/>
      <c r="C54" s="233"/>
      <c r="D54" s="183" t="s">
        <v>44</v>
      </c>
      <c r="E54" s="190" t="s">
        <v>361</v>
      </c>
      <c r="F54" s="216" t="s">
        <v>390</v>
      </c>
      <c r="G54" s="216"/>
      <c r="H54" s="184" t="s">
        <v>2</v>
      </c>
      <c r="I54" s="217" t="s">
        <v>473</v>
      </c>
      <c r="J54" s="217"/>
      <c r="K54" s="218" t="s">
        <v>389</v>
      </c>
      <c r="L54" s="218"/>
      <c r="M54" s="211" t="s">
        <v>420</v>
      </c>
      <c r="N54" s="219"/>
      <c r="O54" s="219"/>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row>
    <row r="55" spans="1:151" ht="169.9" customHeight="1" x14ac:dyDescent="0.25">
      <c r="A55" s="5"/>
      <c r="B55" s="5"/>
      <c r="C55" s="233"/>
      <c r="D55" s="186" t="s">
        <v>44</v>
      </c>
      <c r="E55" s="189" t="s">
        <v>361</v>
      </c>
      <c r="F55" s="227" t="s">
        <v>391</v>
      </c>
      <c r="G55" s="227"/>
      <c r="H55" s="187" t="s">
        <v>2</v>
      </c>
      <c r="I55" s="228" t="s">
        <v>474</v>
      </c>
      <c r="J55" s="228"/>
      <c r="K55" s="224" t="s">
        <v>392</v>
      </c>
      <c r="L55" s="224"/>
      <c r="M55" s="213" t="s">
        <v>420</v>
      </c>
      <c r="N55" s="220"/>
      <c r="O55" s="220"/>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row>
    <row r="56" spans="1:151" ht="169.9" customHeight="1" x14ac:dyDescent="0.25">
      <c r="A56" s="5"/>
      <c r="B56" s="5"/>
      <c r="C56" s="233"/>
      <c r="D56" s="183" t="s">
        <v>44</v>
      </c>
      <c r="E56" s="190" t="s">
        <v>361</v>
      </c>
      <c r="F56" s="216" t="s">
        <v>393</v>
      </c>
      <c r="G56" s="216"/>
      <c r="H56" s="184" t="s">
        <v>1</v>
      </c>
      <c r="I56" s="217" t="s">
        <v>396</v>
      </c>
      <c r="J56" s="217"/>
      <c r="K56" s="218" t="s">
        <v>375</v>
      </c>
      <c r="L56" s="218"/>
      <c r="M56" s="184" t="s">
        <v>421</v>
      </c>
      <c r="N56" s="219"/>
      <c r="O56" s="219"/>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row>
    <row r="57" spans="1:151" ht="169.9" customHeight="1" x14ac:dyDescent="0.25">
      <c r="A57" s="5"/>
      <c r="B57" s="5"/>
      <c r="C57" s="191" t="s">
        <v>37</v>
      </c>
      <c r="D57" s="192" t="s">
        <v>45</v>
      </c>
      <c r="E57" s="189" t="s">
        <v>52</v>
      </c>
      <c r="F57" s="222" t="s">
        <v>394</v>
      </c>
      <c r="G57" s="227"/>
      <c r="H57" s="187" t="s">
        <v>1</v>
      </c>
      <c r="I57" s="223" t="s">
        <v>395</v>
      </c>
      <c r="J57" s="223"/>
      <c r="K57" s="229" t="s">
        <v>185</v>
      </c>
      <c r="L57" s="229"/>
      <c r="M57" s="187" t="s">
        <v>422</v>
      </c>
      <c r="N57" s="220"/>
      <c r="O57" s="220"/>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row>
    <row r="58" spans="1:151" ht="169.9" customHeight="1" x14ac:dyDescent="0.25">
      <c r="A58" s="5"/>
      <c r="B58" s="5"/>
      <c r="C58" s="230" t="s">
        <v>41</v>
      </c>
      <c r="D58" s="183" t="s">
        <v>48</v>
      </c>
      <c r="E58" s="190" t="s">
        <v>450</v>
      </c>
      <c r="F58" s="216" t="s">
        <v>419</v>
      </c>
      <c r="G58" s="216"/>
      <c r="H58" s="184" t="s">
        <v>1</v>
      </c>
      <c r="I58" s="231"/>
      <c r="J58" s="231"/>
      <c r="K58" s="232" t="s">
        <v>397</v>
      </c>
      <c r="L58" s="232"/>
      <c r="M58" s="184" t="s">
        <v>421</v>
      </c>
      <c r="N58" s="219"/>
      <c r="O58" s="219"/>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row>
    <row r="59" spans="1:151" ht="169.9" customHeight="1" x14ac:dyDescent="0.25">
      <c r="A59" s="5"/>
      <c r="B59" s="5"/>
      <c r="C59" s="230"/>
      <c r="D59" s="186" t="s">
        <v>48</v>
      </c>
      <c r="E59" s="189" t="s">
        <v>450</v>
      </c>
      <c r="F59" s="227" t="s">
        <v>399</v>
      </c>
      <c r="G59" s="227"/>
      <c r="H59" s="187" t="s">
        <v>1</v>
      </c>
      <c r="I59" s="223"/>
      <c r="J59" s="223"/>
      <c r="K59" s="229" t="s">
        <v>398</v>
      </c>
      <c r="L59" s="229"/>
      <c r="M59" s="213" t="s">
        <v>421</v>
      </c>
      <c r="N59" s="220"/>
      <c r="O59" s="220"/>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row>
    <row r="60" spans="1:151" ht="169.9" customHeight="1" x14ac:dyDescent="0.25">
      <c r="A60" s="5"/>
      <c r="B60" s="5"/>
      <c r="C60" s="230"/>
      <c r="D60" s="183" t="s">
        <v>48</v>
      </c>
      <c r="E60" s="190" t="s">
        <v>450</v>
      </c>
      <c r="F60" s="216" t="s">
        <v>400</v>
      </c>
      <c r="G60" s="216"/>
      <c r="H60" s="184" t="s">
        <v>1</v>
      </c>
      <c r="I60" s="231"/>
      <c r="J60" s="231"/>
      <c r="K60" s="232" t="s">
        <v>401</v>
      </c>
      <c r="L60" s="232"/>
      <c r="M60" s="211" t="s">
        <v>421</v>
      </c>
      <c r="N60" s="219"/>
      <c r="O60" s="219"/>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row>
    <row r="61" spans="1:151" ht="169.9" customHeight="1" x14ac:dyDescent="0.25">
      <c r="A61" s="5"/>
      <c r="B61" s="5"/>
      <c r="C61" s="226" t="s">
        <v>40</v>
      </c>
      <c r="D61" s="186" t="s">
        <v>47</v>
      </c>
      <c r="E61" s="189" t="s">
        <v>102</v>
      </c>
      <c r="F61" s="227" t="s">
        <v>402</v>
      </c>
      <c r="G61" s="227"/>
      <c r="H61" s="187" t="s">
        <v>1</v>
      </c>
      <c r="I61" s="228"/>
      <c r="J61" s="228"/>
      <c r="K61" s="224" t="s">
        <v>403</v>
      </c>
      <c r="L61" s="224"/>
      <c r="M61" s="187" t="s">
        <v>420</v>
      </c>
      <c r="N61" s="220"/>
      <c r="O61" s="220"/>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row>
    <row r="62" spans="1:151" ht="169.9" customHeight="1" x14ac:dyDescent="0.25">
      <c r="A62" s="5"/>
      <c r="B62" s="5"/>
      <c r="C62" s="226"/>
      <c r="D62" s="183" t="s">
        <v>47</v>
      </c>
      <c r="E62" s="190" t="s">
        <v>102</v>
      </c>
      <c r="F62" s="216" t="s">
        <v>404</v>
      </c>
      <c r="G62" s="216"/>
      <c r="H62" s="184" t="s">
        <v>1</v>
      </c>
      <c r="I62" s="217"/>
      <c r="J62" s="217"/>
      <c r="K62" s="218" t="s">
        <v>405</v>
      </c>
      <c r="L62" s="218"/>
      <c r="M62" s="211" t="s">
        <v>420</v>
      </c>
      <c r="N62" s="219"/>
      <c r="O62" s="219"/>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row>
    <row r="63" spans="1:151" ht="169.9" customHeight="1" x14ac:dyDescent="0.25">
      <c r="A63" s="5"/>
      <c r="B63" s="5"/>
      <c r="C63" s="193" t="s">
        <v>455</v>
      </c>
      <c r="D63" s="186" t="s">
        <v>73</v>
      </c>
      <c r="E63" s="187" t="s">
        <v>103</v>
      </c>
      <c r="F63" s="222" t="s">
        <v>406</v>
      </c>
      <c r="G63" s="222"/>
      <c r="H63" s="187" t="s">
        <v>1</v>
      </c>
      <c r="I63" s="223"/>
      <c r="J63" s="223"/>
      <c r="K63" s="224" t="s">
        <v>407</v>
      </c>
      <c r="L63" s="224"/>
      <c r="M63" s="213" t="s">
        <v>420</v>
      </c>
      <c r="N63" s="220"/>
      <c r="O63" s="220"/>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row>
    <row r="64" spans="1:151" ht="169.9" customHeight="1" x14ac:dyDescent="0.25">
      <c r="A64" s="5"/>
      <c r="B64" s="5"/>
      <c r="C64" s="225" t="s">
        <v>138</v>
      </c>
      <c r="D64" s="194" t="s">
        <v>105</v>
      </c>
      <c r="E64" s="184" t="s">
        <v>104</v>
      </c>
      <c r="F64" s="221" t="s">
        <v>456</v>
      </c>
      <c r="G64" s="221"/>
      <c r="H64" s="184" t="s">
        <v>1</v>
      </c>
      <c r="I64" s="218" t="s">
        <v>454</v>
      </c>
      <c r="J64" s="218"/>
      <c r="K64" s="218" t="s">
        <v>408</v>
      </c>
      <c r="L64" s="218"/>
      <c r="M64" s="211" t="s">
        <v>420</v>
      </c>
      <c r="N64" s="219"/>
      <c r="O64" s="219"/>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row>
    <row r="65" spans="1:151" ht="169.9" customHeight="1" x14ac:dyDescent="0.25">
      <c r="A65" s="5"/>
      <c r="B65" s="5"/>
      <c r="C65" s="225"/>
      <c r="D65" s="192" t="s">
        <v>105</v>
      </c>
      <c r="E65" s="187" t="s">
        <v>104</v>
      </c>
      <c r="F65" s="222" t="s">
        <v>415</v>
      </c>
      <c r="G65" s="222"/>
      <c r="H65" s="187" t="s">
        <v>1</v>
      </c>
      <c r="I65" s="224" t="s">
        <v>454</v>
      </c>
      <c r="J65" s="224"/>
      <c r="K65" s="224" t="s">
        <v>410</v>
      </c>
      <c r="L65" s="224"/>
      <c r="M65" s="213" t="s">
        <v>420</v>
      </c>
      <c r="N65" s="220"/>
      <c r="O65" s="220"/>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row>
    <row r="66" spans="1:151" ht="169.9" customHeight="1" x14ac:dyDescent="0.25">
      <c r="A66" s="5"/>
      <c r="B66" s="5"/>
      <c r="C66" s="225"/>
      <c r="D66" s="194" t="s">
        <v>105</v>
      </c>
      <c r="E66" s="184" t="s">
        <v>104</v>
      </c>
      <c r="F66" s="221" t="s">
        <v>457</v>
      </c>
      <c r="G66" s="221"/>
      <c r="H66" s="184" t="s">
        <v>1</v>
      </c>
      <c r="I66" s="218" t="s">
        <v>454</v>
      </c>
      <c r="J66" s="218"/>
      <c r="K66" s="218" t="s">
        <v>409</v>
      </c>
      <c r="L66" s="218"/>
      <c r="M66" s="211" t="s">
        <v>420</v>
      </c>
      <c r="N66" s="219"/>
      <c r="O66" s="219"/>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row>
    <row r="67" spans="1:151" ht="169.9" customHeight="1" x14ac:dyDescent="0.25">
      <c r="A67" s="5"/>
      <c r="B67" s="5"/>
      <c r="C67" s="225"/>
      <c r="D67" s="192" t="s">
        <v>105</v>
      </c>
      <c r="E67" s="187" t="s">
        <v>104</v>
      </c>
      <c r="F67" s="222" t="s">
        <v>458</v>
      </c>
      <c r="G67" s="222"/>
      <c r="H67" s="187" t="s">
        <v>1</v>
      </c>
      <c r="I67" s="224" t="s">
        <v>454</v>
      </c>
      <c r="J67" s="224"/>
      <c r="K67" s="224" t="s">
        <v>410</v>
      </c>
      <c r="L67" s="224"/>
      <c r="M67" s="213" t="s">
        <v>420</v>
      </c>
      <c r="N67" s="220"/>
      <c r="O67" s="220"/>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row>
    <row r="68" spans="1:151" ht="169.9" customHeight="1" x14ac:dyDescent="0.25">
      <c r="A68" s="5"/>
      <c r="B68" s="5"/>
      <c r="C68" s="225" t="s">
        <v>42</v>
      </c>
      <c r="D68" s="194" t="s">
        <v>105</v>
      </c>
      <c r="E68" s="184" t="s">
        <v>104</v>
      </c>
      <c r="F68" s="221" t="s">
        <v>459</v>
      </c>
      <c r="G68" s="221"/>
      <c r="H68" s="184" t="s">
        <v>1</v>
      </c>
      <c r="I68" s="218" t="s">
        <v>454</v>
      </c>
      <c r="J68" s="218"/>
      <c r="K68" s="218" t="s">
        <v>260</v>
      </c>
      <c r="L68" s="218"/>
      <c r="M68" s="211" t="s">
        <v>420</v>
      </c>
      <c r="N68" s="219"/>
      <c r="O68" s="219"/>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row>
    <row r="69" spans="1:151" ht="169.9" customHeight="1" x14ac:dyDescent="0.25">
      <c r="A69" s="5"/>
      <c r="B69" s="5"/>
      <c r="C69" s="225"/>
      <c r="D69" s="192" t="s">
        <v>105</v>
      </c>
      <c r="E69" s="187" t="s">
        <v>104</v>
      </c>
      <c r="F69" s="222" t="s">
        <v>461</v>
      </c>
      <c r="G69" s="222"/>
      <c r="H69" s="187" t="s">
        <v>1</v>
      </c>
      <c r="I69" s="224" t="s">
        <v>466</v>
      </c>
      <c r="J69" s="224"/>
      <c r="K69" s="224" t="s">
        <v>414</v>
      </c>
      <c r="L69" s="224"/>
      <c r="M69" s="213" t="s">
        <v>420</v>
      </c>
      <c r="N69" s="220"/>
      <c r="O69" s="220"/>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row>
    <row r="70" spans="1:151" ht="169.9" customHeight="1" x14ac:dyDescent="0.25">
      <c r="A70" s="5"/>
      <c r="B70" s="5"/>
      <c r="C70" s="225"/>
      <c r="D70" s="194" t="s">
        <v>105</v>
      </c>
      <c r="E70" s="184" t="s">
        <v>104</v>
      </c>
      <c r="F70" s="221" t="s">
        <v>460</v>
      </c>
      <c r="G70" s="221"/>
      <c r="H70" s="184" t="s">
        <v>1</v>
      </c>
      <c r="I70" s="218" t="s">
        <v>454</v>
      </c>
      <c r="J70" s="218"/>
      <c r="K70" s="218" t="s">
        <v>411</v>
      </c>
      <c r="L70" s="218"/>
      <c r="M70" s="211" t="s">
        <v>420</v>
      </c>
      <c r="N70" s="219"/>
      <c r="O70" s="219"/>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row>
    <row r="71" spans="1:151" ht="169.9" customHeight="1" x14ac:dyDescent="0.25">
      <c r="A71" s="5"/>
      <c r="B71" s="5"/>
      <c r="C71" s="225"/>
      <c r="D71" s="192" t="s">
        <v>105</v>
      </c>
      <c r="E71" s="187" t="s">
        <v>104</v>
      </c>
      <c r="F71" s="222" t="s">
        <v>462</v>
      </c>
      <c r="G71" s="222"/>
      <c r="H71" s="187" t="s">
        <v>1</v>
      </c>
      <c r="I71" s="224" t="s">
        <v>454</v>
      </c>
      <c r="J71" s="224"/>
      <c r="K71" s="224" t="s">
        <v>412</v>
      </c>
      <c r="L71" s="224"/>
      <c r="M71" s="213" t="s">
        <v>420</v>
      </c>
      <c r="N71" s="220"/>
      <c r="O71" s="220"/>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row>
    <row r="72" spans="1:151" ht="169.9" customHeight="1" x14ac:dyDescent="0.25">
      <c r="A72" s="5"/>
      <c r="B72" s="5"/>
      <c r="C72" s="225"/>
      <c r="D72" s="194" t="s">
        <v>105</v>
      </c>
      <c r="E72" s="184" t="s">
        <v>104</v>
      </c>
      <c r="F72" s="221" t="s">
        <v>463</v>
      </c>
      <c r="G72" s="216"/>
      <c r="H72" s="184" t="s">
        <v>1</v>
      </c>
      <c r="I72" s="218" t="s">
        <v>465</v>
      </c>
      <c r="J72" s="218"/>
      <c r="K72" s="218" t="s">
        <v>413</v>
      </c>
      <c r="L72" s="218"/>
      <c r="M72" s="211" t="s">
        <v>420</v>
      </c>
      <c r="N72" s="219"/>
      <c r="O72" s="219"/>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row>
    <row r="73" spans="1:151" ht="169.9" customHeight="1" x14ac:dyDescent="0.25">
      <c r="A73" s="5"/>
      <c r="B73" s="5"/>
      <c r="C73" s="225"/>
      <c r="D73" s="192" t="s">
        <v>105</v>
      </c>
      <c r="E73" s="187" t="s">
        <v>104</v>
      </c>
      <c r="F73" s="222" t="s">
        <v>464</v>
      </c>
      <c r="G73" s="222"/>
      <c r="H73" s="187" t="s">
        <v>1</v>
      </c>
      <c r="I73" s="224" t="s">
        <v>454</v>
      </c>
      <c r="J73" s="224"/>
      <c r="K73" s="224" t="s">
        <v>260</v>
      </c>
      <c r="L73" s="224"/>
      <c r="M73" s="213" t="s">
        <v>420</v>
      </c>
      <c r="N73" s="220"/>
      <c r="O73" s="220"/>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row>
    <row r="74" spans="1:151" ht="169.9" customHeight="1" x14ac:dyDescent="0.25">
      <c r="A74" s="5"/>
      <c r="B74" s="5"/>
      <c r="C74" s="157" t="s">
        <v>39</v>
      </c>
      <c r="D74" s="194" t="s">
        <v>39</v>
      </c>
      <c r="E74" s="190" t="s">
        <v>71</v>
      </c>
      <c r="F74" s="216" t="s">
        <v>416</v>
      </c>
      <c r="G74" s="216"/>
      <c r="H74" s="184" t="s">
        <v>1</v>
      </c>
      <c r="I74" s="217" t="s">
        <v>417</v>
      </c>
      <c r="J74" s="217"/>
      <c r="K74" s="218" t="s">
        <v>418</v>
      </c>
      <c r="L74" s="218"/>
      <c r="M74" s="184" t="s">
        <v>424</v>
      </c>
      <c r="N74" s="219"/>
      <c r="O74" s="219"/>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row>
    <row r="75" spans="1:15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row>
    <row r="76" spans="1:15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row>
    <row r="77" spans="1:15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row>
    <row r="78" spans="1:15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row>
    <row r="79" spans="1:15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row>
    <row r="80" spans="1:15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row>
    <row r="81" spans="1:15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row>
    <row r="82" spans="1:15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row>
    <row r="83" spans="1:15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row>
    <row r="84" spans="1:15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row>
    <row r="85" spans="1:15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row>
    <row r="86" spans="1:15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row>
    <row r="87" spans="1:15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row>
    <row r="88" spans="1:15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row>
    <row r="89" spans="1:15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row>
    <row r="90" spans="1:15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row>
    <row r="91" spans="1:15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row>
    <row r="92" spans="1:15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row>
    <row r="93" spans="1:15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row>
    <row r="94" spans="1:15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row>
    <row r="95" spans="1:15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row>
    <row r="96" spans="1:15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row>
    <row r="97" spans="1:15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row>
    <row r="98" spans="1:15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row>
    <row r="99" spans="1:15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row>
    <row r="100" spans="1:15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row>
    <row r="101" spans="1:15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row>
    <row r="102" spans="1:15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row>
    <row r="103" spans="1:15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row>
    <row r="104" spans="1:15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row>
    <row r="105" spans="1:15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row>
    <row r="106" spans="1:15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row>
    <row r="107" spans="1:15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row>
    <row r="108" spans="1:15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row>
    <row r="109" spans="1:15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row>
    <row r="110" spans="1:15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row>
    <row r="111" spans="1:15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row>
    <row r="112" spans="1:15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row>
    <row r="113" spans="1:15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row>
    <row r="114" spans="1:15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row>
    <row r="115" spans="1:15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row>
    <row r="116" spans="1:15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row>
    <row r="117" spans="1:15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row>
    <row r="118" spans="1:15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row>
    <row r="119" spans="1:15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row>
    <row r="120" spans="1:15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row>
    <row r="121" spans="1:15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row>
    <row r="122" spans="1:15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row>
    <row r="123" spans="1:15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row>
    <row r="124" spans="1:15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row>
    <row r="125" spans="1:15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row>
    <row r="126" spans="1:15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row>
    <row r="127" spans="1:15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row>
    <row r="128" spans="1:15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row>
    <row r="129" spans="1:15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row>
    <row r="130" spans="1:15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row>
    <row r="131" spans="1:15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row>
    <row r="132" spans="1:15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row>
    <row r="133" spans="1:15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row>
    <row r="134" spans="1:15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row>
    <row r="135" spans="1:15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row>
    <row r="136" spans="1:15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row>
    <row r="137" spans="1:15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row>
    <row r="138" spans="1:15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row>
    <row r="139" spans="1:15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row>
    <row r="140" spans="1:15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row>
    <row r="141" spans="1:15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row>
    <row r="142" spans="1:15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row>
    <row r="143" spans="1:15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row>
    <row r="144" spans="1:15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row>
    <row r="145" spans="1:15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row>
    <row r="146" spans="1:15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row>
    <row r="147" spans="1:15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row>
    <row r="148" spans="1:15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row>
    <row r="149" spans="1:15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row>
    <row r="150" spans="1:15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row>
    <row r="151" spans="1:15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row>
    <row r="152" spans="1:15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row>
    <row r="153" spans="1:15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row>
    <row r="154" spans="1:15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row>
    <row r="155" spans="1:15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row>
    <row r="156" spans="1:15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row>
    <row r="157" spans="1:15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row>
    <row r="158" spans="1:15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row>
    <row r="159" spans="1:15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row>
    <row r="160" spans="1:15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row>
    <row r="161" spans="1:15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row>
    <row r="162" spans="1:15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row>
    <row r="163" spans="1:15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row>
    <row r="164" spans="1:15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row>
    <row r="165" spans="1:15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row>
    <row r="166" spans="1:15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row>
    <row r="167" spans="1:15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row>
    <row r="168" spans="1:15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row>
    <row r="169" spans="1:15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row>
    <row r="170" spans="1:15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row>
    <row r="171" spans="1:15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row>
    <row r="172" spans="1:15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row>
    <row r="173" spans="1:15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row>
    <row r="174" spans="1:15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row>
    <row r="175" spans="1:15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row>
    <row r="176" spans="1:15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row>
    <row r="177" spans="1:15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row>
    <row r="178" spans="1:15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row>
    <row r="179" spans="1:15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row>
    <row r="180" spans="1:15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row>
    <row r="181" spans="1:15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row>
    <row r="182" spans="1:15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row>
    <row r="183" spans="1:15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row>
    <row r="184" spans="1:15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row>
    <row r="185" spans="1:15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row>
    <row r="186" spans="1:15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row>
    <row r="187" spans="1:15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row>
    <row r="188" spans="1:15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row>
    <row r="189" spans="1:15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row>
    <row r="190" spans="1:15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row>
    <row r="191" spans="1:15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row>
    <row r="192" spans="1:15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row>
    <row r="193" spans="1:15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1:15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row>
    <row r="195" spans="1:15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row>
    <row r="196" spans="1:15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row>
    <row r="197" spans="1:15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row>
    <row r="198" spans="1:15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row>
    <row r="199" spans="1:15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row>
    <row r="200" spans="1:15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row>
    <row r="201" spans="1:15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row>
    <row r="202" spans="1:15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row>
    <row r="203" spans="1:15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row>
    <row r="204" spans="1:15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row>
    <row r="205" spans="1:15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row>
    <row r="206" spans="1:15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row>
    <row r="207" spans="1:15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row>
    <row r="208" spans="1:15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row>
    <row r="209" spans="1:15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row>
    <row r="210" spans="1:15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row>
    <row r="211" spans="1:15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row>
    <row r="212" spans="1:15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row>
    <row r="213" spans="1:15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row>
    <row r="214" spans="1:15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row>
    <row r="215" spans="1:15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row>
    <row r="216" spans="1:15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row>
    <row r="217" spans="1:15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row>
    <row r="218" spans="1:15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row>
    <row r="219" spans="1:15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row>
    <row r="220" spans="1:15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row>
    <row r="221" spans="1:15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row>
    <row r="222" spans="1:15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row>
    <row r="223" spans="1:15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row>
    <row r="224" spans="1:15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row>
    <row r="225" spans="1:15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row>
    <row r="226" spans="1:15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row>
    <row r="227" spans="1:15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row>
    <row r="228" spans="1:15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row>
    <row r="229" spans="1:15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row>
    <row r="230" spans="1:15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row>
    <row r="231" spans="1:15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row>
    <row r="232" spans="1:15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row>
    <row r="233" spans="1:15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row>
    <row r="234" spans="1:15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row>
    <row r="235" spans="1:15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row>
    <row r="236" spans="1:15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row>
    <row r="237" spans="1:15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row>
    <row r="238" spans="1:15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row>
    <row r="239" spans="1:15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row>
    <row r="240" spans="1:15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row>
    <row r="241" spans="1:15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row>
    <row r="242" spans="1:15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row>
    <row r="243" spans="1:15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row>
    <row r="244" spans="1:15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row>
    <row r="245" spans="1:15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row>
    <row r="246" spans="1:15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row>
    <row r="247" spans="1:15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row>
    <row r="248" spans="1:15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row>
    <row r="249" spans="1:15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row>
    <row r="250" spans="1:15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row>
    <row r="251" spans="1:15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row>
    <row r="252" spans="1:15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row>
    <row r="253" spans="1:15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row>
    <row r="254" spans="1:15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row>
    <row r="255" spans="1:15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row>
    <row r="256" spans="1:15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row>
    <row r="257" spans="1:15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row>
    <row r="258" spans="1:15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row>
    <row r="259" spans="1:15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row>
    <row r="260" spans="1:15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row>
    <row r="261" spans="1:15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row>
    <row r="262" spans="1:15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row>
    <row r="263" spans="1:15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row>
    <row r="264" spans="1:15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row>
    <row r="265" spans="1:15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row>
    <row r="266" spans="1:15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row>
    <row r="267" spans="1:15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row>
    <row r="268" spans="1:15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row>
    <row r="269" spans="1:15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row>
    <row r="270" spans="1:15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row>
    <row r="271" spans="1:15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row>
    <row r="272" spans="1:15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row>
    <row r="273" spans="1:15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row>
    <row r="274" spans="1:15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row>
    <row r="275" spans="1:15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row>
    <row r="276" spans="1:15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row>
    <row r="277" spans="1:15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row>
    <row r="278" spans="1:15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row>
    <row r="279" spans="1:15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row>
    <row r="280" spans="1:15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row>
    <row r="281" spans="1:15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row>
    <row r="282" spans="1:15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row>
    <row r="283" spans="1:15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row>
    <row r="284" spans="1:15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row>
    <row r="285" spans="1:15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row>
    <row r="286" spans="1:15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row>
    <row r="287" spans="1:15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row>
    <row r="288" spans="1:15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row>
    <row r="289" spans="1:15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row>
    <row r="290" spans="1:15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row>
    <row r="291" spans="1:15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row>
    <row r="292" spans="1:15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row>
    <row r="293" spans="1:15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row>
    <row r="294" spans="1:15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row>
    <row r="295" spans="1:15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row>
    <row r="296" spans="1:15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row>
    <row r="297" spans="1:15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row>
    <row r="298" spans="1:15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row>
    <row r="299" spans="1:15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row>
    <row r="300" spans="1:15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row>
    <row r="301" spans="1:15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row>
    <row r="302" spans="1:15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row>
    <row r="303" spans="1:15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row>
    <row r="304" spans="1:15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row>
    <row r="305" spans="1:15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row>
    <row r="306" spans="1:15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row>
    <row r="307" spans="1:15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row>
    <row r="308" spans="1:15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row>
    <row r="309" spans="1:15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row>
    <row r="310" spans="1:15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row>
    <row r="311" spans="1:15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row>
    <row r="312" spans="1:15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row>
    <row r="313" spans="1:15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row>
    <row r="314" spans="1:15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row>
    <row r="315" spans="1:15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row>
    <row r="316" spans="1:15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row>
    <row r="317" spans="1:15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row>
    <row r="318" spans="1:15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row>
    <row r="319" spans="1:15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row>
    <row r="320" spans="1:15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row>
    <row r="321" spans="1:15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row>
    <row r="322" spans="1:15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row>
    <row r="323" spans="1:15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row>
    <row r="324" spans="1:15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row>
    <row r="325" spans="1:15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row>
    <row r="326" spans="1:15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row>
    <row r="327" spans="1:15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row>
    <row r="328" spans="1:15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row>
    <row r="329" spans="1:15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row>
    <row r="330" spans="1:15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row>
    <row r="331" spans="1:15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row>
    <row r="332" spans="1:15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row>
    <row r="333" spans="1:15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row>
    <row r="334" spans="1:15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row>
    <row r="335" spans="1:15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row>
    <row r="336" spans="1:15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row>
    <row r="337" spans="1:15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row>
    <row r="338" spans="1:15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row>
    <row r="339" spans="1:15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row>
    <row r="340" spans="1:15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row>
    <row r="341" spans="1:15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row>
    <row r="342" spans="1:15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row>
    <row r="343" spans="1:15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row>
    <row r="344" spans="1:15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row>
    <row r="345" spans="1:15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row>
    <row r="346" spans="1:15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row>
    <row r="347" spans="1:15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row>
    <row r="348" spans="1:15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row>
    <row r="349" spans="1:15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row>
    <row r="350" spans="1:15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row>
    <row r="351" spans="1:15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row>
    <row r="352" spans="1:15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row>
    <row r="353" spans="1:15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row>
    <row r="354" spans="1:15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row>
    <row r="355" spans="1:15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row>
    <row r="356" spans="1:15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row>
    <row r="357" spans="1:15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row>
    <row r="358" spans="1:15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row>
    <row r="359" spans="1:15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row>
    <row r="360" spans="1:15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row>
    <row r="361" spans="1:15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row>
    <row r="362" spans="1:15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row>
    <row r="363" spans="1:15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row>
    <row r="364" spans="1:15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row>
    <row r="365" spans="1:15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row>
    <row r="366" spans="1:15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row>
    <row r="367" spans="1:15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row>
    <row r="368" spans="1:15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row>
    <row r="369" spans="1:15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row>
    <row r="370" spans="1:15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row>
    <row r="371" spans="1:15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row>
    <row r="372" spans="1:15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row>
    <row r="373" spans="1:15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row>
    <row r="374" spans="1:15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row>
    <row r="375" spans="1:15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row>
    <row r="376" spans="1:15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row>
    <row r="377" spans="1:15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row>
    <row r="378" spans="1:15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row>
    <row r="379" spans="1:15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row>
    <row r="380" spans="1:15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row>
    <row r="381" spans="1:15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row>
    <row r="382" spans="1:15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row>
    <row r="383" spans="1:15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row>
    <row r="384" spans="1:15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row>
    <row r="385" spans="1:15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row>
    <row r="386" spans="1:15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row>
    <row r="387" spans="1:15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row>
    <row r="388" spans="1:15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row>
    <row r="389" spans="1:15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row>
    <row r="390" spans="1:15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row>
    <row r="391" spans="1:15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row>
    <row r="392" spans="1:15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row>
    <row r="393" spans="1:15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row>
    <row r="394" spans="1:15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row>
    <row r="395" spans="1:15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row>
    <row r="396" spans="1:15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row>
    <row r="397" spans="1:15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row>
    <row r="398" spans="1:15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row>
    <row r="399" spans="1:15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row>
    <row r="400" spans="1:15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row>
    <row r="401" spans="1:15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row>
    <row r="402" spans="1:15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row>
    <row r="403" spans="1:15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row>
    <row r="404" spans="1:15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row>
    <row r="405" spans="1:15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row>
    <row r="406" spans="1:15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row>
    <row r="407" spans="1:15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row>
    <row r="408" spans="1:15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row>
    <row r="409" spans="1:15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row>
    <row r="410" spans="1:15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row>
    <row r="411" spans="1:15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row>
    <row r="412" spans="1:15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row>
    <row r="413" spans="1:15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row>
    <row r="414" spans="1:15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row>
    <row r="415" spans="1:15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row>
    <row r="416" spans="1:15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row>
    <row r="417" spans="1:15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row>
    <row r="418" spans="1:15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row>
    <row r="419" spans="1:15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row>
    <row r="420" spans="1:15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row>
    <row r="421" spans="1:15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row>
    <row r="422" spans="1:15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row>
    <row r="423" spans="1:15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row>
    <row r="424" spans="1:15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row>
    <row r="425" spans="1:15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row>
    <row r="426" spans="1:15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row>
    <row r="427" spans="1:15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row>
    <row r="428" spans="1:15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row>
    <row r="429" spans="1:15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row>
    <row r="430" spans="1:15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row>
    <row r="431" spans="1:15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row>
    <row r="432" spans="1:15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row>
    <row r="433" spans="1:15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row>
    <row r="434" spans="1:15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row>
    <row r="435" spans="1:15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row>
    <row r="436" spans="1:15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row>
    <row r="437" spans="1:15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row>
    <row r="438" spans="1:15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row>
    <row r="439" spans="1:15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row>
    <row r="440" spans="1:15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row>
    <row r="441" spans="1:15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row>
    <row r="442" spans="1:15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row>
    <row r="443" spans="1:15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row>
    <row r="444" spans="1:15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row>
    <row r="445" spans="1:15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row>
    <row r="446" spans="1:15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row>
    <row r="447" spans="1:15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row>
    <row r="448" spans="1:15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row>
    <row r="449" spans="1:15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row>
    <row r="450" spans="1:15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row>
    <row r="451" spans="1:15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row>
    <row r="452" spans="1:15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row>
    <row r="453" spans="1:15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row>
    <row r="454" spans="1:15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row>
    <row r="455" spans="1:15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row>
    <row r="456" spans="1:15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row>
    <row r="457" spans="1:15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row>
    <row r="458" spans="1:15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row>
  </sheetData>
  <mergeCells count="208">
    <mergeCell ref="M3:O3"/>
    <mergeCell ref="M4:O4"/>
    <mergeCell ref="M5:O5"/>
    <mergeCell ref="M6:O6"/>
    <mergeCell ref="K3:L3"/>
    <mergeCell ref="K4:L4"/>
    <mergeCell ref="K5:L5"/>
    <mergeCell ref="K6:L6"/>
    <mergeCell ref="K7:L7"/>
    <mergeCell ref="M7:O7"/>
    <mergeCell ref="C25:F25"/>
    <mergeCell ref="B17:B18"/>
    <mergeCell ref="M8:O8"/>
    <mergeCell ref="M9:O9"/>
    <mergeCell ref="M10:O10"/>
    <mergeCell ref="M11:O11"/>
    <mergeCell ref="M12:O12"/>
    <mergeCell ref="M13:O13"/>
    <mergeCell ref="K8:L8"/>
    <mergeCell ref="K9:L9"/>
    <mergeCell ref="K10:L10"/>
    <mergeCell ref="K11:L11"/>
    <mergeCell ref="K12:L12"/>
    <mergeCell ref="K13:L13"/>
    <mergeCell ref="C32:C36"/>
    <mergeCell ref="F32:G32"/>
    <mergeCell ref="I32:J32"/>
    <mergeCell ref="K32:L32"/>
    <mergeCell ref="N32:O32"/>
    <mergeCell ref="F33:G33"/>
    <mergeCell ref="I33:J33"/>
    <mergeCell ref="K33:L33"/>
    <mergeCell ref="N33:O33"/>
    <mergeCell ref="F34:G34"/>
    <mergeCell ref="I34:J34"/>
    <mergeCell ref="K34:L34"/>
    <mergeCell ref="N34:O34"/>
    <mergeCell ref="F35:G35"/>
    <mergeCell ref="I35:J35"/>
    <mergeCell ref="K35:L35"/>
    <mergeCell ref="N35:O35"/>
    <mergeCell ref="N36:O36"/>
    <mergeCell ref="C37:C44"/>
    <mergeCell ref="F37:G37"/>
    <mergeCell ref="I37:J37"/>
    <mergeCell ref="K37:L37"/>
    <mergeCell ref="N37:O37"/>
    <mergeCell ref="F38:G38"/>
    <mergeCell ref="I38:J38"/>
    <mergeCell ref="K38:L38"/>
    <mergeCell ref="N38:O38"/>
    <mergeCell ref="F39:G39"/>
    <mergeCell ref="I39:J39"/>
    <mergeCell ref="K39:L39"/>
    <mergeCell ref="N39:O39"/>
    <mergeCell ref="F40:G40"/>
    <mergeCell ref="I40:J40"/>
    <mergeCell ref="K40:L40"/>
    <mergeCell ref="N40:O40"/>
    <mergeCell ref="F41:G41"/>
    <mergeCell ref="I41:J41"/>
    <mergeCell ref="K41:L41"/>
    <mergeCell ref="N41:O41"/>
    <mergeCell ref="F42:G42"/>
    <mergeCell ref="I42:J42"/>
    <mergeCell ref="K42:L42"/>
    <mergeCell ref="N42:O42"/>
    <mergeCell ref="F31:G31"/>
    <mergeCell ref="I31:J31"/>
    <mergeCell ref="K31:L31"/>
    <mergeCell ref="N31:O31"/>
    <mergeCell ref="F36:G36"/>
    <mergeCell ref="I36:J36"/>
    <mergeCell ref="K36:L36"/>
    <mergeCell ref="F50:G50"/>
    <mergeCell ref="I50:J50"/>
    <mergeCell ref="K50:L50"/>
    <mergeCell ref="N50:O50"/>
    <mergeCell ref="F49:G49"/>
    <mergeCell ref="I49:J49"/>
    <mergeCell ref="K49:L49"/>
    <mergeCell ref="N49:O49"/>
    <mergeCell ref="K45:L45"/>
    <mergeCell ref="N45:O45"/>
    <mergeCell ref="F51:G51"/>
    <mergeCell ref="I51:J51"/>
    <mergeCell ref="K51:L51"/>
    <mergeCell ref="N51:O51"/>
    <mergeCell ref="F43:G43"/>
    <mergeCell ref="I43:J43"/>
    <mergeCell ref="K43:L43"/>
    <mergeCell ref="N43:O43"/>
    <mergeCell ref="F44:G44"/>
    <mergeCell ref="I44:J44"/>
    <mergeCell ref="K44:L44"/>
    <mergeCell ref="N44:O44"/>
    <mergeCell ref="F46:G46"/>
    <mergeCell ref="I46:J46"/>
    <mergeCell ref="K46:L46"/>
    <mergeCell ref="N46:O46"/>
    <mergeCell ref="F47:G47"/>
    <mergeCell ref="I47:J47"/>
    <mergeCell ref="K47:L47"/>
    <mergeCell ref="N47:O47"/>
    <mergeCell ref="F48:G48"/>
    <mergeCell ref="I48:J48"/>
    <mergeCell ref="K48:L48"/>
    <mergeCell ref="N48:O48"/>
    <mergeCell ref="C53:C56"/>
    <mergeCell ref="F53:G53"/>
    <mergeCell ref="I53:J53"/>
    <mergeCell ref="K53:L53"/>
    <mergeCell ref="N53:O53"/>
    <mergeCell ref="F54:G54"/>
    <mergeCell ref="I54:J54"/>
    <mergeCell ref="K54:L54"/>
    <mergeCell ref="N54:O54"/>
    <mergeCell ref="F55:G55"/>
    <mergeCell ref="I55:J55"/>
    <mergeCell ref="K55:L55"/>
    <mergeCell ref="N55:O55"/>
    <mergeCell ref="F56:G56"/>
    <mergeCell ref="I56:J56"/>
    <mergeCell ref="K56:L56"/>
    <mergeCell ref="N56:O56"/>
    <mergeCell ref="F52:G52"/>
    <mergeCell ref="I52:J52"/>
    <mergeCell ref="K52:L52"/>
    <mergeCell ref="N52:O52"/>
    <mergeCell ref="F57:G57"/>
    <mergeCell ref="I57:J57"/>
    <mergeCell ref="K57:L57"/>
    <mergeCell ref="N57:O57"/>
    <mergeCell ref="C58:C60"/>
    <mergeCell ref="F58:G58"/>
    <mergeCell ref="I58:J58"/>
    <mergeCell ref="K58:L58"/>
    <mergeCell ref="N58:O58"/>
    <mergeCell ref="F59:G59"/>
    <mergeCell ref="I59:J59"/>
    <mergeCell ref="K59:L59"/>
    <mergeCell ref="N59:O59"/>
    <mergeCell ref="F60:G60"/>
    <mergeCell ref="I60:J60"/>
    <mergeCell ref="K60:L60"/>
    <mergeCell ref="N60:O60"/>
    <mergeCell ref="C45:C52"/>
    <mergeCell ref="F45:G45"/>
    <mergeCell ref="I45:J45"/>
    <mergeCell ref="C61:C62"/>
    <mergeCell ref="F61:G61"/>
    <mergeCell ref="I61:J61"/>
    <mergeCell ref="K61:L61"/>
    <mergeCell ref="N61:O61"/>
    <mergeCell ref="F62:G62"/>
    <mergeCell ref="I62:J62"/>
    <mergeCell ref="K62:L62"/>
    <mergeCell ref="N62:O62"/>
    <mergeCell ref="C64:C67"/>
    <mergeCell ref="F64:G64"/>
    <mergeCell ref="I64:J64"/>
    <mergeCell ref="K64:L64"/>
    <mergeCell ref="N64:O64"/>
    <mergeCell ref="F65:G65"/>
    <mergeCell ref="I65:J65"/>
    <mergeCell ref="K65:L65"/>
    <mergeCell ref="N65:O65"/>
    <mergeCell ref="F66:G66"/>
    <mergeCell ref="I66:J66"/>
    <mergeCell ref="K66:L66"/>
    <mergeCell ref="N66:O66"/>
    <mergeCell ref="F67:G67"/>
    <mergeCell ref="I67:J67"/>
    <mergeCell ref="K67:L67"/>
    <mergeCell ref="N67:O67"/>
    <mergeCell ref="F63:G63"/>
    <mergeCell ref="I63:J63"/>
    <mergeCell ref="K63:L63"/>
    <mergeCell ref="N63:O63"/>
    <mergeCell ref="C68:C73"/>
    <mergeCell ref="F68:G68"/>
    <mergeCell ref="I68:J68"/>
    <mergeCell ref="K68:L68"/>
    <mergeCell ref="N68:O68"/>
    <mergeCell ref="F69:G69"/>
    <mergeCell ref="I69:J69"/>
    <mergeCell ref="K69:L69"/>
    <mergeCell ref="N69:O69"/>
    <mergeCell ref="F70:G70"/>
    <mergeCell ref="I70:J70"/>
    <mergeCell ref="K70:L70"/>
    <mergeCell ref="N70:O70"/>
    <mergeCell ref="F71:G71"/>
    <mergeCell ref="I71:J71"/>
    <mergeCell ref="K71:L71"/>
    <mergeCell ref="F73:G73"/>
    <mergeCell ref="I73:J73"/>
    <mergeCell ref="K73:L73"/>
    <mergeCell ref="N73:O73"/>
    <mergeCell ref="F74:G74"/>
    <mergeCell ref="I74:J74"/>
    <mergeCell ref="K74:L74"/>
    <mergeCell ref="N74:O74"/>
    <mergeCell ref="N71:O71"/>
    <mergeCell ref="F72:G72"/>
    <mergeCell ref="I72:J72"/>
    <mergeCell ref="K72:L72"/>
    <mergeCell ref="N72:O72"/>
  </mergeCells>
  <pageMargins left="3.937007874015748E-2" right="3.937007874015748E-2" top="0.19685039370078741" bottom="0.19685039370078741" header="0.11811023622047245" footer="0.11811023622047245"/>
  <pageSetup paperSize="9" scale="10" fitToWidth="0" orientation="landscape" r:id="rId1"/>
  <rowBreaks count="1" manualBreakCount="1">
    <brk id="5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17B3-0B9F-48E1-B06E-03CD5CBBD1F2}">
  <sheetPr>
    <tabColor rgb="FFFF0000"/>
    <pageSetUpPr fitToPage="1"/>
  </sheetPr>
  <dimension ref="A1:AG77"/>
  <sheetViews>
    <sheetView topLeftCell="A36" zoomScale="70" zoomScaleNormal="70" zoomScaleSheetLayoutView="55" workbookViewId="0">
      <selection activeCell="I37" sqref="I37:J37"/>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customWidth="1"/>
    <col min="6" max="6" width="23.7109375" customWidth="1"/>
    <col min="7" max="7" width="27.28515625" customWidth="1"/>
    <col min="8" max="8" width="22.7109375" customWidth="1"/>
    <col min="9" max="9" width="23.7109375" customWidth="1"/>
    <col min="10" max="10" width="20.7109375" customWidth="1"/>
    <col min="11" max="11" width="23.7109375" customWidth="1"/>
    <col min="12" max="12" width="22.7109375" customWidth="1"/>
    <col min="13" max="13" width="30.7109375" customWidth="1"/>
    <col min="14" max="15" width="11.7109375" customWidth="1"/>
    <col min="17" max="17" width="19.28515625" bestFit="1" customWidth="1"/>
    <col min="18" max="18" width="17.42578125" customWidth="1"/>
    <col min="19" max="19" width="16.7109375" bestFit="1" customWidth="1"/>
  </cols>
  <sheetData>
    <row r="1" spans="1:33" ht="207.95" customHeight="1" x14ac:dyDescent="0.6">
      <c r="A1" s="5"/>
      <c r="B1" s="5"/>
      <c r="C1" s="5"/>
      <c r="D1" s="25"/>
      <c r="E1" s="24"/>
      <c r="F1" s="24"/>
      <c r="G1" s="24"/>
      <c r="H1" s="24"/>
      <c r="I1" s="24"/>
      <c r="J1" s="24"/>
      <c r="K1" s="24"/>
      <c r="L1" s="5"/>
      <c r="M1" s="5"/>
      <c r="N1" s="5"/>
      <c r="O1" s="5"/>
      <c r="P1" s="7"/>
      <c r="Q1" s="7"/>
      <c r="R1" s="7"/>
      <c r="S1" s="7"/>
      <c r="T1" s="7"/>
      <c r="U1" s="7"/>
      <c r="V1" s="7"/>
      <c r="W1" s="7"/>
      <c r="X1" s="7"/>
      <c r="Y1" s="7"/>
      <c r="Z1" s="5"/>
      <c r="AA1" s="5"/>
      <c r="AB1" s="5"/>
      <c r="AC1" s="5"/>
      <c r="AD1" s="5"/>
      <c r="AE1" s="5"/>
      <c r="AF1" s="5"/>
      <c r="AG1" s="5"/>
    </row>
    <row r="2" spans="1:33" ht="60" customHeight="1" x14ac:dyDescent="0.6">
      <c r="A2" s="5"/>
      <c r="B2" s="5"/>
      <c r="C2" s="5"/>
      <c r="D2" s="25"/>
      <c r="E2" s="24"/>
      <c r="F2" s="24"/>
      <c r="G2" s="24"/>
      <c r="H2" s="24"/>
      <c r="I2" s="24"/>
      <c r="J2" s="24"/>
      <c r="K2" s="81" t="s">
        <v>62</v>
      </c>
      <c r="L2" s="5"/>
      <c r="M2" s="5"/>
      <c r="N2" s="5"/>
      <c r="O2" s="5"/>
      <c r="P2" s="37"/>
      <c r="Q2" s="37"/>
      <c r="R2" s="37"/>
      <c r="S2" s="37"/>
      <c r="T2" s="37"/>
      <c r="U2" s="37"/>
      <c r="V2" s="37"/>
      <c r="W2" s="37"/>
      <c r="X2" s="37"/>
      <c r="Y2" s="37"/>
      <c r="Z2" s="5"/>
      <c r="AA2" s="5"/>
      <c r="AB2" s="5"/>
      <c r="AC2" s="5"/>
      <c r="AD2" s="5"/>
      <c r="AE2" s="5"/>
      <c r="AF2" s="5"/>
      <c r="AG2" s="5"/>
    </row>
    <row r="3" spans="1:33" ht="36.6" customHeight="1" x14ac:dyDescent="0.6">
      <c r="A3" s="5"/>
      <c r="B3" s="5"/>
      <c r="C3" s="5"/>
      <c r="D3" s="25"/>
      <c r="E3" s="24"/>
      <c r="F3" s="24"/>
      <c r="G3" s="24"/>
      <c r="H3" s="24"/>
      <c r="I3" s="24"/>
      <c r="J3" s="24"/>
      <c r="K3" s="243" t="s">
        <v>12</v>
      </c>
      <c r="L3" s="243"/>
      <c r="M3" s="239" t="s">
        <v>14</v>
      </c>
      <c r="N3" s="239"/>
      <c r="O3" s="239"/>
      <c r="P3" s="37"/>
      <c r="Q3" s="37"/>
      <c r="R3" s="37"/>
      <c r="S3" s="37"/>
      <c r="T3" s="37"/>
      <c r="U3" s="37"/>
      <c r="V3" s="37"/>
      <c r="W3" s="37"/>
      <c r="X3" s="37"/>
      <c r="Y3" s="37"/>
      <c r="Z3" s="5"/>
      <c r="AA3" s="5"/>
      <c r="AB3" s="5"/>
      <c r="AC3" s="5"/>
      <c r="AD3" s="5"/>
      <c r="AE3" s="5"/>
      <c r="AF3" s="5"/>
      <c r="AG3" s="5"/>
    </row>
    <row r="4" spans="1:33" ht="36.6" customHeight="1" x14ac:dyDescent="0.6">
      <c r="A4" s="5"/>
      <c r="B4" s="5"/>
      <c r="C4" s="5"/>
      <c r="D4" s="25"/>
      <c r="E4" s="24"/>
      <c r="F4" s="24"/>
      <c r="G4" s="24"/>
      <c r="H4" s="24"/>
      <c r="I4" s="24"/>
      <c r="J4" s="24"/>
      <c r="K4" s="243" t="s">
        <v>3</v>
      </c>
      <c r="L4" s="243"/>
      <c r="M4" s="240" t="s">
        <v>77</v>
      </c>
      <c r="N4" s="240"/>
      <c r="O4" s="240"/>
      <c r="P4" s="37"/>
      <c r="Q4" s="37"/>
      <c r="R4" s="37"/>
      <c r="S4" s="37"/>
      <c r="T4" s="37"/>
      <c r="U4" s="37"/>
      <c r="V4" s="37"/>
      <c r="W4" s="37"/>
      <c r="X4" s="37"/>
      <c r="Y4" s="37"/>
      <c r="Z4" s="5"/>
      <c r="AA4" s="5"/>
      <c r="AB4" s="5"/>
      <c r="AC4" s="5"/>
      <c r="AD4" s="5"/>
      <c r="AE4" s="5"/>
      <c r="AF4" s="5"/>
      <c r="AG4" s="5"/>
    </row>
    <row r="5" spans="1:33" ht="36.6" customHeight="1" x14ac:dyDescent="0.6">
      <c r="A5" s="5"/>
      <c r="B5" s="5"/>
      <c r="C5" s="5"/>
      <c r="D5" s="25"/>
      <c r="E5" s="24"/>
      <c r="F5" s="24"/>
      <c r="G5" s="24"/>
      <c r="H5" s="24"/>
      <c r="I5" s="24"/>
      <c r="J5" s="24"/>
      <c r="K5" s="243" t="s">
        <v>55</v>
      </c>
      <c r="L5" s="243"/>
      <c r="M5" s="239" t="s">
        <v>4</v>
      </c>
      <c r="N5" s="239"/>
      <c r="O5" s="239"/>
      <c r="P5" s="37"/>
      <c r="Q5" s="37"/>
      <c r="R5" s="37"/>
      <c r="S5" s="37"/>
      <c r="T5" s="37"/>
      <c r="U5" s="37"/>
      <c r="V5" s="37"/>
      <c r="W5" s="37"/>
      <c r="X5" s="37"/>
      <c r="Y5" s="37"/>
      <c r="Z5" s="5"/>
      <c r="AA5" s="5"/>
      <c r="AB5" s="5"/>
      <c r="AC5" s="5"/>
      <c r="AD5" s="5"/>
      <c r="AE5" s="5"/>
      <c r="AF5" s="5"/>
      <c r="AG5" s="5"/>
    </row>
    <row r="6" spans="1:33" ht="36.6" customHeight="1" x14ac:dyDescent="0.6">
      <c r="A6" s="5"/>
      <c r="B6" s="5"/>
      <c r="C6" s="5"/>
      <c r="D6" s="25"/>
      <c r="E6" s="24"/>
      <c r="F6" s="24"/>
      <c r="G6" s="24"/>
      <c r="H6" s="24"/>
      <c r="I6" s="24"/>
      <c r="J6" s="24"/>
      <c r="K6" s="243" t="s">
        <v>56</v>
      </c>
      <c r="L6" s="243"/>
      <c r="M6" s="240" t="s">
        <v>99</v>
      </c>
      <c r="N6" s="240"/>
      <c r="O6" s="240"/>
      <c r="P6" s="37"/>
      <c r="Q6" s="37"/>
      <c r="R6" s="37"/>
      <c r="S6" s="37"/>
      <c r="T6" s="37"/>
      <c r="U6" s="37"/>
      <c r="V6" s="37"/>
      <c r="W6" s="37"/>
      <c r="X6" s="37"/>
      <c r="Y6" s="37"/>
      <c r="Z6" s="5"/>
      <c r="AA6" s="5"/>
      <c r="AB6" s="5"/>
      <c r="AC6" s="5"/>
      <c r="AD6" s="5"/>
      <c r="AE6" s="5"/>
      <c r="AF6" s="5"/>
      <c r="AG6" s="5"/>
    </row>
    <row r="7" spans="1:33" ht="37.9" customHeight="1" x14ac:dyDescent="0.6">
      <c r="A7" s="5"/>
      <c r="B7" s="5"/>
      <c r="C7" s="5"/>
      <c r="D7" s="25"/>
      <c r="E7" s="24"/>
      <c r="F7" s="24"/>
      <c r="G7" s="24"/>
      <c r="H7" s="24"/>
      <c r="I7" s="24"/>
      <c r="J7" s="24"/>
      <c r="K7" s="243" t="s">
        <v>57</v>
      </c>
      <c r="L7" s="243"/>
      <c r="M7" s="244">
        <v>44082</v>
      </c>
      <c r="N7" s="244"/>
      <c r="O7" s="244"/>
      <c r="P7" s="37"/>
      <c r="Q7" s="37"/>
      <c r="R7" s="37"/>
      <c r="S7" s="37"/>
      <c r="T7" s="37"/>
      <c r="U7" s="37"/>
      <c r="V7" s="37"/>
      <c r="W7" s="37"/>
      <c r="X7" s="37"/>
      <c r="Y7" s="37"/>
      <c r="Z7" s="5"/>
      <c r="AA7" s="5"/>
      <c r="AB7" s="5"/>
      <c r="AC7" s="5"/>
      <c r="AD7" s="5"/>
      <c r="AE7" s="5"/>
      <c r="AF7" s="5"/>
      <c r="AG7" s="5"/>
    </row>
    <row r="8" spans="1:33" ht="37.9" customHeight="1" x14ac:dyDescent="0.6">
      <c r="A8" s="5"/>
      <c r="B8" s="5"/>
      <c r="C8" s="5"/>
      <c r="D8" s="25"/>
      <c r="E8" s="24"/>
      <c r="F8" s="24"/>
      <c r="G8" s="24"/>
      <c r="H8" s="24"/>
      <c r="I8" s="24"/>
      <c r="J8" s="24"/>
      <c r="K8" s="243" t="s">
        <v>58</v>
      </c>
      <c r="L8" s="243"/>
      <c r="M8" s="238">
        <v>45915</v>
      </c>
      <c r="N8" s="238"/>
      <c r="O8" s="238"/>
      <c r="P8" s="37"/>
      <c r="Q8" s="37"/>
      <c r="R8" s="37"/>
      <c r="S8" s="37"/>
      <c r="T8" s="37"/>
      <c r="U8" s="37"/>
      <c r="V8" s="37"/>
      <c r="W8" s="37"/>
      <c r="X8" s="37"/>
      <c r="Y8" s="37"/>
      <c r="Z8" s="5"/>
      <c r="AA8" s="5"/>
      <c r="AB8" s="5"/>
      <c r="AC8" s="5"/>
      <c r="AD8" s="5"/>
      <c r="AE8" s="5"/>
      <c r="AF8" s="5"/>
      <c r="AG8" s="5"/>
    </row>
    <row r="9" spans="1:33" ht="37.9" customHeight="1" x14ac:dyDescent="0.6">
      <c r="A9" s="5"/>
      <c r="B9" s="5"/>
      <c r="C9" s="5"/>
      <c r="D9" s="25"/>
      <c r="E9" s="24"/>
      <c r="F9" s="24"/>
      <c r="G9" s="24"/>
      <c r="H9" s="24"/>
      <c r="I9" s="24"/>
      <c r="J9" s="24"/>
      <c r="K9" s="243" t="s">
        <v>6</v>
      </c>
      <c r="L9" s="243"/>
      <c r="M9" s="239" t="s">
        <v>82</v>
      </c>
      <c r="N9" s="239"/>
      <c r="O9" s="239"/>
      <c r="P9" s="37"/>
      <c r="Q9" s="37"/>
      <c r="R9" s="37"/>
      <c r="S9" s="37"/>
      <c r="T9" s="37"/>
      <c r="U9" s="37"/>
      <c r="V9" s="37"/>
      <c r="W9" s="37"/>
      <c r="X9" s="37"/>
      <c r="Y9" s="37"/>
      <c r="Z9" s="5"/>
      <c r="AA9" s="5"/>
      <c r="AB9" s="5"/>
      <c r="AC9" s="5"/>
      <c r="AD9" s="5"/>
      <c r="AE9" s="5"/>
      <c r="AF9" s="5"/>
      <c r="AG9" s="5"/>
    </row>
    <row r="10" spans="1:33" ht="54.6" customHeight="1" x14ac:dyDescent="0.6">
      <c r="A10" s="5"/>
      <c r="B10" s="5"/>
      <c r="C10" s="5"/>
      <c r="D10" s="25"/>
      <c r="E10" s="24"/>
      <c r="F10" s="24"/>
      <c r="G10" s="24"/>
      <c r="H10" s="24"/>
      <c r="I10" s="24"/>
      <c r="J10" s="24"/>
      <c r="K10" s="243" t="s">
        <v>426</v>
      </c>
      <c r="L10" s="243"/>
      <c r="M10" s="240" t="s">
        <v>90</v>
      </c>
      <c r="N10" s="240"/>
      <c r="O10" s="240"/>
      <c r="P10" s="37"/>
      <c r="Q10" s="37"/>
      <c r="R10" s="37"/>
      <c r="S10" s="37"/>
      <c r="T10" s="37"/>
      <c r="U10" s="37"/>
      <c r="V10" s="37"/>
      <c r="W10" s="37"/>
      <c r="X10" s="37"/>
      <c r="Y10" s="37"/>
      <c r="Z10" s="5"/>
      <c r="AA10" s="5"/>
      <c r="AB10" s="5"/>
      <c r="AC10" s="5"/>
      <c r="AD10" s="5"/>
      <c r="AE10" s="5"/>
      <c r="AF10" s="5"/>
      <c r="AG10" s="5"/>
    </row>
    <row r="11" spans="1:33" ht="37.9" customHeight="1" x14ac:dyDescent="0.6">
      <c r="A11" s="5"/>
      <c r="B11" s="5"/>
      <c r="C11" s="5"/>
      <c r="D11" s="25"/>
      <c r="E11" s="24"/>
      <c r="F11" s="24"/>
      <c r="G11" s="24"/>
      <c r="H11" s="24"/>
      <c r="I11" s="24"/>
      <c r="J11" s="24"/>
      <c r="K11" s="243" t="s">
        <v>425</v>
      </c>
      <c r="L11" s="243"/>
      <c r="M11" s="241">
        <v>-4.0299999999999997E-3</v>
      </c>
      <c r="N11" s="241"/>
      <c r="O11" s="241"/>
      <c r="P11" s="37"/>
      <c r="Q11" s="37"/>
      <c r="R11" s="37"/>
      <c r="S11" s="37"/>
      <c r="T11" s="37"/>
      <c r="U11" s="37"/>
      <c r="V11" s="37"/>
      <c r="W11" s="37"/>
      <c r="X11" s="37"/>
      <c r="Y11" s="37"/>
      <c r="Z11" s="5"/>
      <c r="AA11" s="5"/>
      <c r="AB11" s="5"/>
      <c r="AC11" s="5"/>
      <c r="AD11" s="5"/>
      <c r="AE11" s="5"/>
      <c r="AF11" s="5"/>
      <c r="AG11" s="5"/>
    </row>
    <row r="12" spans="1:33" ht="37.9" customHeight="1" x14ac:dyDescent="0.6">
      <c r="A12" s="5"/>
      <c r="B12" s="5"/>
      <c r="C12" s="5"/>
      <c r="D12" s="25"/>
      <c r="E12" s="24"/>
      <c r="F12" s="24"/>
      <c r="G12" s="24"/>
      <c r="H12" s="24"/>
      <c r="I12" s="24"/>
      <c r="J12" s="24"/>
      <c r="K12" s="243" t="s">
        <v>59</v>
      </c>
      <c r="L12" s="243"/>
      <c r="M12" s="240" t="s">
        <v>9</v>
      </c>
      <c r="N12" s="240"/>
      <c r="O12" s="240"/>
      <c r="P12" s="37"/>
      <c r="Q12" s="37"/>
      <c r="R12" s="37"/>
      <c r="S12" s="37"/>
      <c r="T12" s="37"/>
      <c r="U12" s="37"/>
      <c r="V12" s="37"/>
      <c r="W12" s="37"/>
      <c r="X12" s="37"/>
      <c r="Y12" s="37"/>
      <c r="Z12" s="5"/>
      <c r="AA12" s="5"/>
      <c r="AB12" s="5"/>
      <c r="AC12" s="5"/>
      <c r="AD12" s="5"/>
      <c r="AE12" s="5"/>
      <c r="AF12" s="5"/>
      <c r="AG12" s="5"/>
    </row>
    <row r="13" spans="1:33" ht="37.9" customHeight="1" x14ac:dyDescent="0.6">
      <c r="A13" s="5"/>
      <c r="B13" s="5"/>
      <c r="C13" s="5"/>
      <c r="D13" s="25"/>
      <c r="E13" s="24"/>
      <c r="F13" s="24"/>
      <c r="G13" s="24"/>
      <c r="H13" s="24"/>
      <c r="I13" s="24"/>
      <c r="J13" s="24"/>
      <c r="K13" s="243" t="s">
        <v>5</v>
      </c>
      <c r="L13" s="243"/>
      <c r="M13" s="242" t="s">
        <v>7</v>
      </c>
      <c r="N13" s="242"/>
      <c r="O13" s="242"/>
      <c r="P13" s="37"/>
      <c r="Q13" s="37"/>
      <c r="R13" s="37"/>
      <c r="S13" s="37"/>
      <c r="T13" s="37"/>
      <c r="U13" s="37"/>
      <c r="V13" s="37"/>
      <c r="W13" s="37"/>
      <c r="X13" s="37"/>
      <c r="Y13" s="37"/>
      <c r="Z13" s="5"/>
      <c r="AA13" s="5"/>
      <c r="AB13" s="5"/>
      <c r="AC13" s="5"/>
      <c r="AD13" s="5"/>
      <c r="AE13" s="5"/>
      <c r="AF13" s="5"/>
      <c r="AG13" s="5"/>
    </row>
    <row r="14" spans="1:33" ht="46.9" customHeight="1" x14ac:dyDescent="0.3">
      <c r="A14" s="5"/>
      <c r="B14" s="52"/>
      <c r="C14" s="5"/>
      <c r="D14" s="5"/>
      <c r="E14" s="5"/>
      <c r="F14" s="5"/>
      <c r="G14" s="5"/>
      <c r="H14" s="5"/>
      <c r="I14" s="5"/>
      <c r="J14" s="5"/>
      <c r="K14" s="5"/>
      <c r="L14" s="5"/>
      <c r="M14" s="5"/>
      <c r="N14" s="5"/>
      <c r="O14" s="5"/>
      <c r="P14" s="7"/>
      <c r="Q14" s="7"/>
      <c r="R14" s="7"/>
      <c r="S14" s="7"/>
      <c r="T14" s="7"/>
      <c r="U14" s="7"/>
      <c r="V14" s="7"/>
      <c r="W14" s="7"/>
      <c r="X14" s="7"/>
      <c r="Y14" s="7"/>
      <c r="Z14" s="5"/>
      <c r="AA14" s="5"/>
      <c r="AB14" s="5"/>
      <c r="AC14" s="5"/>
      <c r="AD14" s="5"/>
      <c r="AE14" s="5"/>
      <c r="AF14" s="5"/>
      <c r="AG14" s="5"/>
    </row>
    <row r="15" spans="1:33" s="1" customFormat="1" ht="84.95" customHeight="1" x14ac:dyDescent="0.25">
      <c r="A15" s="12"/>
      <c r="B15" s="12"/>
      <c r="C15" s="151" t="s">
        <v>24</v>
      </c>
      <c r="D15" s="151" t="s">
        <v>25</v>
      </c>
      <c r="E15" s="151" t="s">
        <v>26</v>
      </c>
      <c r="F15" s="151" t="s">
        <v>27</v>
      </c>
      <c r="G15" s="152" t="s">
        <v>28</v>
      </c>
      <c r="H15" s="152" t="s">
        <v>29</v>
      </c>
      <c r="I15" s="152" t="s">
        <v>106</v>
      </c>
      <c r="J15" s="152" t="s">
        <v>107</v>
      </c>
      <c r="K15" s="152" t="s">
        <v>108</v>
      </c>
      <c r="L15" s="152" t="s">
        <v>109</v>
      </c>
      <c r="M15" s="152" t="s">
        <v>33</v>
      </c>
      <c r="N15" s="47"/>
      <c r="O15" s="47"/>
      <c r="P15" s="12"/>
      <c r="Q15" s="12"/>
      <c r="R15" s="12"/>
      <c r="S15" s="12"/>
      <c r="T15" s="12"/>
      <c r="U15" s="12"/>
      <c r="V15" s="12"/>
      <c r="W15" s="12"/>
      <c r="X15" s="12"/>
      <c r="Y15" s="12"/>
      <c r="Z15" s="12"/>
      <c r="AA15" s="12"/>
      <c r="AB15" s="12"/>
      <c r="AC15" s="12"/>
      <c r="AD15" s="12"/>
      <c r="AE15" s="12"/>
      <c r="AF15" s="12"/>
      <c r="AG15" s="12"/>
    </row>
    <row r="16" spans="1:33" s="1" customFormat="1" ht="62.45" customHeight="1" x14ac:dyDescent="0.25">
      <c r="A16" s="12"/>
      <c r="B16" s="12"/>
      <c r="C16" s="153" t="s">
        <v>34</v>
      </c>
      <c r="D16" s="161" t="s">
        <v>43</v>
      </c>
      <c r="E16" s="163" t="s">
        <v>68</v>
      </c>
      <c r="F16" s="57" t="s">
        <v>1</v>
      </c>
      <c r="G16" s="58">
        <v>2</v>
      </c>
      <c r="H16" s="59">
        <v>44557188</v>
      </c>
      <c r="I16" s="68">
        <v>38998995</v>
      </c>
      <c r="J16" s="68">
        <v>4623210</v>
      </c>
      <c r="K16" s="68">
        <v>43622205</v>
      </c>
      <c r="L16" s="68">
        <v>934983</v>
      </c>
      <c r="M16" s="61">
        <v>0.4945</v>
      </c>
      <c r="N16" s="73" t="s">
        <v>0</v>
      </c>
      <c r="O16" s="74"/>
      <c r="P16" s="12"/>
      <c r="Q16" s="18"/>
      <c r="R16" s="22"/>
      <c r="S16" s="12"/>
      <c r="T16" s="12"/>
      <c r="U16" s="12"/>
      <c r="V16" s="12"/>
      <c r="W16" s="12"/>
      <c r="X16" s="12"/>
      <c r="Y16" s="12"/>
      <c r="Z16" s="12"/>
      <c r="AA16" s="12"/>
      <c r="AB16" s="12"/>
      <c r="AC16" s="12"/>
      <c r="AD16" s="12"/>
      <c r="AE16" s="12"/>
      <c r="AF16" s="12"/>
      <c r="AG16" s="12"/>
    </row>
    <row r="17" spans="1:33" s="1" customFormat="1" ht="54" customHeight="1" x14ac:dyDescent="0.25">
      <c r="A17" s="12"/>
      <c r="B17" s="12"/>
      <c r="C17" s="154" t="s">
        <v>35</v>
      </c>
      <c r="D17" s="162" t="s">
        <v>44</v>
      </c>
      <c r="E17" s="164" t="s">
        <v>66</v>
      </c>
      <c r="F17" s="63" t="s">
        <v>1</v>
      </c>
      <c r="G17" s="64">
        <v>5</v>
      </c>
      <c r="H17" s="65">
        <v>21025911</v>
      </c>
      <c r="I17" s="66">
        <v>16293724</v>
      </c>
      <c r="J17" s="66">
        <v>2401862</v>
      </c>
      <c r="K17" s="66">
        <v>18695586</v>
      </c>
      <c r="L17" s="66">
        <v>2330325</v>
      </c>
      <c r="M17" s="67">
        <v>0.36262</v>
      </c>
      <c r="N17" s="75" t="s">
        <v>0</v>
      </c>
      <c r="O17" s="76"/>
      <c r="P17" s="12"/>
      <c r="Q17" s="18"/>
      <c r="R17" s="22"/>
      <c r="S17" s="12"/>
      <c r="T17" s="12"/>
      <c r="U17" s="12"/>
      <c r="V17" s="12"/>
      <c r="W17" s="12"/>
      <c r="X17" s="12"/>
      <c r="Y17" s="12"/>
      <c r="Z17" s="12"/>
      <c r="AA17" s="12"/>
      <c r="AB17" s="12"/>
      <c r="AC17" s="12"/>
      <c r="AD17" s="12"/>
      <c r="AE17" s="12"/>
      <c r="AF17" s="12"/>
      <c r="AG17" s="12"/>
    </row>
    <row r="18" spans="1:33" s="1" customFormat="1" ht="54" customHeight="1" x14ac:dyDescent="0.25">
      <c r="A18" s="12"/>
      <c r="B18" s="12"/>
      <c r="C18" s="154" t="s">
        <v>36</v>
      </c>
      <c r="D18" s="161" t="s">
        <v>44</v>
      </c>
      <c r="E18" s="163" t="s">
        <v>65</v>
      </c>
      <c r="F18" s="57" t="s">
        <v>2</v>
      </c>
      <c r="G18" s="58">
        <v>3</v>
      </c>
      <c r="H18" s="59">
        <v>379039285.00823331</v>
      </c>
      <c r="I18" s="68">
        <v>299087466.21583331</v>
      </c>
      <c r="J18" s="68">
        <v>73594978</v>
      </c>
      <c r="K18" s="68">
        <v>372682444.21583331</v>
      </c>
      <c r="L18" s="68">
        <v>6356840.7924000006</v>
      </c>
      <c r="M18" s="61">
        <v>0.75</v>
      </c>
      <c r="N18" s="73" t="s">
        <v>0</v>
      </c>
      <c r="O18" s="74"/>
      <c r="P18" s="12"/>
      <c r="Q18" s="18"/>
      <c r="R18" s="22"/>
      <c r="S18" s="12"/>
      <c r="T18" s="12"/>
      <c r="U18" s="12"/>
      <c r="V18" s="12"/>
      <c r="W18" s="12"/>
      <c r="X18" s="12"/>
      <c r="Y18" s="12"/>
      <c r="Z18" s="12"/>
      <c r="AA18" s="12"/>
      <c r="AB18" s="12"/>
      <c r="AC18" s="12"/>
      <c r="AD18" s="12"/>
      <c r="AE18" s="12"/>
      <c r="AF18" s="12"/>
      <c r="AG18" s="12"/>
    </row>
    <row r="19" spans="1:33" s="1" customFormat="1" ht="62.45" customHeight="1" x14ac:dyDescent="0.25">
      <c r="A19" s="12"/>
      <c r="B19" s="12"/>
      <c r="C19" s="48" t="s">
        <v>63</v>
      </c>
      <c r="D19" s="62" t="s">
        <v>63</v>
      </c>
      <c r="E19" s="63" t="s">
        <v>67</v>
      </c>
      <c r="F19" s="63" t="s">
        <v>1</v>
      </c>
      <c r="G19" s="64">
        <v>2</v>
      </c>
      <c r="H19" s="65">
        <v>21875920.165533897</v>
      </c>
      <c r="I19" s="66">
        <v>10584718.421299148</v>
      </c>
      <c r="J19" s="66">
        <v>1674834.4982777638</v>
      </c>
      <c r="K19" s="66">
        <v>12259552.919576913</v>
      </c>
      <c r="L19" s="66">
        <v>9616367.2459569834</v>
      </c>
      <c r="M19" s="67">
        <v>0.25105</v>
      </c>
      <c r="N19" s="75" t="s">
        <v>0</v>
      </c>
      <c r="O19" s="76"/>
      <c r="P19" s="12"/>
      <c r="Q19" s="18"/>
      <c r="R19" s="22"/>
      <c r="S19" s="12"/>
      <c r="T19" s="12"/>
      <c r="U19" s="12"/>
      <c r="V19" s="12"/>
      <c r="W19" s="12"/>
      <c r="X19" s="12"/>
      <c r="Y19" s="12"/>
      <c r="Z19" s="12"/>
      <c r="AA19" s="12"/>
      <c r="AB19" s="12"/>
      <c r="AC19" s="12"/>
      <c r="AD19" s="12"/>
      <c r="AE19" s="12"/>
      <c r="AF19" s="12"/>
      <c r="AG19" s="12"/>
    </row>
    <row r="20" spans="1:33" s="1" customFormat="1" ht="72" customHeight="1" x14ac:dyDescent="0.25">
      <c r="A20" s="12"/>
      <c r="B20" s="12"/>
      <c r="C20" s="49" t="s">
        <v>69</v>
      </c>
      <c r="D20" s="56" t="s">
        <v>64</v>
      </c>
      <c r="E20" s="57" t="s">
        <v>70</v>
      </c>
      <c r="F20" s="57" t="s">
        <v>1</v>
      </c>
      <c r="G20" s="58">
        <v>3</v>
      </c>
      <c r="H20" s="59">
        <v>8424700</v>
      </c>
      <c r="I20" s="68">
        <v>2295700</v>
      </c>
      <c r="J20" s="68">
        <v>2849600</v>
      </c>
      <c r="K20" s="68">
        <v>5145300</v>
      </c>
      <c r="L20" s="68">
        <v>3279400</v>
      </c>
      <c r="M20" s="61">
        <v>0.37000000000000005</v>
      </c>
      <c r="N20" s="73" t="s">
        <v>0</v>
      </c>
      <c r="O20" s="74"/>
      <c r="P20" s="12"/>
      <c r="Q20" s="18"/>
      <c r="R20" s="22"/>
      <c r="S20" s="12"/>
      <c r="T20" s="12"/>
      <c r="U20" s="12"/>
      <c r="V20" s="12"/>
      <c r="W20" s="12"/>
      <c r="X20" s="12"/>
      <c r="Y20" s="12"/>
      <c r="Z20" s="12"/>
      <c r="AA20" s="12"/>
      <c r="AB20" s="12"/>
      <c r="AC20" s="12"/>
      <c r="AD20" s="12"/>
      <c r="AE20" s="12"/>
      <c r="AF20" s="12"/>
      <c r="AG20" s="12"/>
    </row>
    <row r="21" spans="1:33" s="1" customFormat="1" ht="68.45" customHeight="1" x14ac:dyDescent="0.25">
      <c r="A21" s="12"/>
      <c r="B21" s="12"/>
      <c r="C21" s="159" t="s">
        <v>41</v>
      </c>
      <c r="D21" s="162" t="s">
        <v>48</v>
      </c>
      <c r="E21" s="164" t="s">
        <v>53</v>
      </c>
      <c r="F21" s="63" t="s">
        <v>1</v>
      </c>
      <c r="G21" s="64">
        <v>3</v>
      </c>
      <c r="H21" s="65">
        <v>41267181.899999999</v>
      </c>
      <c r="I21" s="66">
        <v>18092156.899999999</v>
      </c>
      <c r="J21" s="66">
        <v>2100000</v>
      </c>
      <c r="K21" s="66">
        <v>20192156.899999999</v>
      </c>
      <c r="L21" s="66">
        <v>21075025</v>
      </c>
      <c r="M21" s="67">
        <v>0.28316666666666662</v>
      </c>
      <c r="N21" s="76"/>
      <c r="O21" s="75" t="s">
        <v>0</v>
      </c>
      <c r="P21" s="23"/>
      <c r="Q21" s="18"/>
      <c r="R21" s="22"/>
      <c r="S21" s="12"/>
      <c r="T21" s="12"/>
      <c r="U21" s="12"/>
      <c r="V21" s="12"/>
      <c r="W21" s="12"/>
      <c r="X21" s="12"/>
      <c r="Y21" s="12"/>
      <c r="Z21" s="12"/>
      <c r="AA21" s="12"/>
      <c r="AB21" s="12"/>
      <c r="AC21" s="12"/>
      <c r="AD21" s="12"/>
      <c r="AE21" s="12"/>
      <c r="AF21" s="12"/>
      <c r="AG21" s="12"/>
    </row>
    <row r="22" spans="1:33" s="1" customFormat="1" ht="66" customHeight="1" x14ac:dyDescent="0.25">
      <c r="A22" s="12"/>
      <c r="B22" s="12"/>
      <c r="C22" s="160" t="s">
        <v>42</v>
      </c>
      <c r="D22" s="161" t="s">
        <v>105</v>
      </c>
      <c r="E22" s="163" t="s">
        <v>336</v>
      </c>
      <c r="F22" s="57" t="s">
        <v>1</v>
      </c>
      <c r="G22" s="58">
        <v>3</v>
      </c>
      <c r="H22" s="59">
        <v>16201850</v>
      </c>
      <c r="I22" s="68">
        <v>14726950</v>
      </c>
      <c r="J22" s="68">
        <v>0</v>
      </c>
      <c r="K22" s="68">
        <v>14726950</v>
      </c>
      <c r="L22" s="68">
        <v>1474900</v>
      </c>
      <c r="M22" s="61">
        <v>0.44333333333333336</v>
      </c>
      <c r="N22" s="73" t="s">
        <v>0</v>
      </c>
      <c r="O22" s="73" t="s">
        <v>0</v>
      </c>
      <c r="P22" s="23"/>
      <c r="Q22" s="82"/>
      <c r="R22" s="83"/>
      <c r="S22" s="84"/>
      <c r="T22" s="12"/>
      <c r="U22" s="12"/>
      <c r="V22" s="12"/>
      <c r="W22" s="12"/>
      <c r="X22" s="12"/>
      <c r="Y22" s="12"/>
      <c r="Z22" s="12"/>
      <c r="AA22" s="12"/>
      <c r="AB22" s="12"/>
      <c r="AC22" s="12"/>
      <c r="AD22" s="12"/>
      <c r="AE22" s="12"/>
      <c r="AF22" s="12"/>
      <c r="AG22" s="12"/>
    </row>
    <row r="23" spans="1:33" s="1" customFormat="1" ht="38.1" customHeight="1" x14ac:dyDescent="0.25">
      <c r="A23" s="12"/>
      <c r="B23" s="12"/>
      <c r="C23" s="236" t="s">
        <v>21</v>
      </c>
      <c r="D23" s="236"/>
      <c r="E23" s="236"/>
      <c r="F23" s="236"/>
      <c r="G23" s="69">
        <v>21</v>
      </c>
      <c r="H23" s="70">
        <v>532392036.07376719</v>
      </c>
      <c r="I23" s="70">
        <v>400079710.53713244</v>
      </c>
      <c r="J23" s="70">
        <v>87244484.498277768</v>
      </c>
      <c r="K23" s="70">
        <v>487324195.03541017</v>
      </c>
      <c r="L23" s="70">
        <v>45067841.038356982</v>
      </c>
      <c r="M23" s="71">
        <v>0.40468500000000002</v>
      </c>
      <c r="N23" s="46"/>
      <c r="O23" s="46"/>
      <c r="P23" s="23"/>
      <c r="Q23" s="85"/>
      <c r="R23" s="86"/>
      <c r="S23" s="86"/>
      <c r="T23" s="12"/>
      <c r="U23" s="12"/>
      <c r="V23" s="12"/>
      <c r="W23" s="12"/>
      <c r="X23" s="12"/>
      <c r="Y23" s="12"/>
      <c r="Z23" s="12"/>
      <c r="AA23" s="12"/>
      <c r="AB23" s="12"/>
      <c r="AC23" s="12"/>
      <c r="AD23" s="12"/>
      <c r="AE23" s="12"/>
      <c r="AF23" s="12"/>
      <c r="AG23" s="12"/>
    </row>
    <row r="24" spans="1:33" ht="9.9499999999999993" customHeight="1" x14ac:dyDescent="0.25">
      <c r="A24" s="5"/>
      <c r="B24" s="5"/>
      <c r="C24" s="5"/>
      <c r="D24" s="5"/>
      <c r="E24" s="5"/>
      <c r="F24" s="5"/>
      <c r="G24" s="5"/>
      <c r="H24" s="5"/>
      <c r="I24" s="5"/>
      <c r="J24" s="5"/>
      <c r="K24" s="5"/>
      <c r="L24" s="5"/>
      <c r="M24" s="13"/>
      <c r="N24" s="5"/>
      <c r="O24" s="5"/>
      <c r="P24" s="24"/>
      <c r="Q24" s="4"/>
      <c r="R24" s="4"/>
      <c r="S24" s="4"/>
      <c r="T24" s="5"/>
      <c r="U24" s="5"/>
      <c r="V24" s="5"/>
      <c r="W24" s="5"/>
      <c r="X24" s="5"/>
      <c r="Y24" s="5"/>
      <c r="Z24" s="5"/>
      <c r="AA24" s="5"/>
      <c r="AB24" s="5"/>
      <c r="AC24" s="5"/>
      <c r="AD24" s="5"/>
      <c r="AE24" s="5"/>
      <c r="AF24" s="5"/>
      <c r="AG24" s="5"/>
    </row>
    <row r="25" spans="1:33" ht="21" x14ac:dyDescent="0.35">
      <c r="A25" s="5"/>
      <c r="B25" s="5"/>
      <c r="C25" s="72" t="s">
        <v>54</v>
      </c>
      <c r="D25" s="5"/>
      <c r="E25" s="5"/>
      <c r="F25" s="5"/>
      <c r="G25" s="5"/>
      <c r="H25" s="5"/>
      <c r="I25" s="11"/>
      <c r="J25" s="5"/>
      <c r="K25" s="5"/>
      <c r="L25" s="5"/>
      <c r="M25" s="13"/>
      <c r="N25" s="5"/>
      <c r="O25" s="5"/>
      <c r="P25" s="24"/>
      <c r="Q25" s="4"/>
      <c r="R25" s="4"/>
      <c r="S25" s="4"/>
      <c r="T25" s="5"/>
      <c r="U25" s="5"/>
      <c r="V25" s="5"/>
      <c r="W25" s="5"/>
      <c r="X25" s="5"/>
      <c r="Y25" s="5"/>
      <c r="Z25" s="5"/>
      <c r="AA25" s="5"/>
      <c r="AB25" s="5"/>
      <c r="AC25" s="5"/>
      <c r="AD25" s="5"/>
      <c r="AE25" s="5"/>
      <c r="AF25" s="5"/>
      <c r="AG25" s="5"/>
    </row>
    <row r="26" spans="1:33" ht="9.9499999999999993" customHeight="1" x14ac:dyDescent="0.25">
      <c r="A26" s="5"/>
      <c r="B26" s="5"/>
      <c r="C26" s="5"/>
      <c r="D26" s="19"/>
      <c r="E26" s="5"/>
      <c r="F26" s="20"/>
      <c r="G26" s="5"/>
      <c r="H26" s="21"/>
      <c r="I26" s="11"/>
      <c r="J26" s="14"/>
      <c r="K26" s="15"/>
      <c r="L26" s="15"/>
      <c r="M26" s="13"/>
      <c r="N26" s="5"/>
      <c r="O26" s="5"/>
      <c r="P26" s="24"/>
      <c r="Q26" s="4"/>
      <c r="R26" s="4"/>
      <c r="S26" s="4"/>
      <c r="T26" s="5"/>
      <c r="U26" s="5"/>
      <c r="V26" s="5"/>
      <c r="W26" s="5"/>
      <c r="X26" s="5"/>
      <c r="Y26" s="5"/>
      <c r="Z26" s="5"/>
      <c r="AA26" s="5"/>
      <c r="AB26" s="5"/>
      <c r="AC26" s="5"/>
      <c r="AD26" s="5"/>
      <c r="AE26" s="5"/>
      <c r="AF26" s="5"/>
      <c r="AG26" s="5"/>
    </row>
    <row r="27" spans="1:33" x14ac:dyDescent="0.25">
      <c r="A27" s="5"/>
      <c r="B27" s="5"/>
      <c r="C27" s="16"/>
      <c r="D27" s="19"/>
      <c r="E27" s="17"/>
      <c r="F27" s="5"/>
      <c r="G27" s="5"/>
      <c r="H27" s="5"/>
      <c r="I27" s="5"/>
      <c r="J27" s="5"/>
      <c r="K27" s="5"/>
      <c r="L27" s="5"/>
      <c r="M27" s="13"/>
      <c r="N27" s="5"/>
      <c r="O27" s="5"/>
      <c r="P27" s="24"/>
      <c r="Q27" s="5"/>
      <c r="R27" s="5"/>
      <c r="S27" s="5"/>
      <c r="T27" s="5"/>
      <c r="U27" s="5"/>
      <c r="V27" s="5"/>
      <c r="W27" s="5"/>
      <c r="X27" s="5"/>
      <c r="Y27" s="5"/>
      <c r="Z27" s="5"/>
      <c r="AA27" s="5"/>
      <c r="AB27" s="5"/>
      <c r="AC27" s="5"/>
      <c r="AD27" s="5"/>
      <c r="AE27" s="5"/>
      <c r="AF27" s="5"/>
      <c r="AG27" s="5"/>
    </row>
    <row r="28" spans="1:33" ht="57" customHeight="1" x14ac:dyDescent="0.25">
      <c r="A28" s="5"/>
      <c r="B28" s="5"/>
      <c r="C28" s="81" t="s">
        <v>148</v>
      </c>
      <c r="D28" s="5"/>
      <c r="E28" s="37"/>
      <c r="F28" s="5"/>
      <c r="G28" s="5"/>
      <c r="H28" s="5"/>
      <c r="I28" s="5"/>
      <c r="J28" s="5"/>
      <c r="K28" s="5"/>
      <c r="L28" s="5"/>
      <c r="M28" s="5"/>
      <c r="N28" s="5"/>
      <c r="O28" s="5"/>
      <c r="P28" s="24"/>
      <c r="Q28" s="5"/>
      <c r="R28" s="5"/>
      <c r="S28" s="5"/>
      <c r="T28" s="5"/>
      <c r="U28" s="5"/>
      <c r="V28" s="5"/>
      <c r="W28" s="5"/>
      <c r="X28" s="5"/>
      <c r="Y28" s="5"/>
      <c r="Z28" s="5"/>
      <c r="AA28" s="5"/>
      <c r="AB28" s="5"/>
      <c r="AC28" s="5"/>
      <c r="AD28" s="5"/>
      <c r="AE28" s="5"/>
      <c r="AF28" s="5"/>
      <c r="AG28" s="5"/>
    </row>
    <row r="29" spans="1:33" ht="73.150000000000006" customHeight="1" x14ac:dyDescent="0.25">
      <c r="A29" s="5"/>
      <c r="B29" s="5"/>
      <c r="C29" s="182" t="s">
        <v>24</v>
      </c>
      <c r="D29" s="182" t="s">
        <v>25</v>
      </c>
      <c r="E29" s="182" t="s">
        <v>26</v>
      </c>
      <c r="F29" s="234" t="s">
        <v>132</v>
      </c>
      <c r="G29" s="234"/>
      <c r="H29" s="182" t="s">
        <v>27</v>
      </c>
      <c r="I29" s="234" t="s">
        <v>143</v>
      </c>
      <c r="J29" s="234"/>
      <c r="K29" s="234" t="s">
        <v>144</v>
      </c>
      <c r="L29" s="234"/>
      <c r="M29" s="182" t="s">
        <v>145</v>
      </c>
      <c r="N29" s="234" t="s">
        <v>437</v>
      </c>
      <c r="O29" s="234"/>
      <c r="P29" s="24"/>
      <c r="Q29" s="5"/>
      <c r="R29" s="5"/>
      <c r="S29" s="5"/>
      <c r="T29" s="5"/>
      <c r="U29" s="5"/>
      <c r="V29" s="5"/>
      <c r="W29" s="5"/>
      <c r="X29" s="5"/>
      <c r="Y29" s="5"/>
      <c r="Z29" s="5"/>
      <c r="AA29" s="5"/>
      <c r="AB29" s="5"/>
      <c r="AC29" s="5"/>
      <c r="AD29" s="5"/>
      <c r="AE29" s="5"/>
      <c r="AF29" s="5"/>
      <c r="AG29" s="5"/>
    </row>
    <row r="30" spans="1:33" ht="160.15" customHeight="1" x14ac:dyDescent="0.25">
      <c r="A30" s="5"/>
      <c r="B30" s="5"/>
      <c r="C30" s="254" t="s">
        <v>34</v>
      </c>
      <c r="D30" s="183" t="s">
        <v>43</v>
      </c>
      <c r="E30" s="184" t="s">
        <v>68</v>
      </c>
      <c r="F30" s="221" t="s">
        <v>294</v>
      </c>
      <c r="G30" s="221"/>
      <c r="H30" s="184" t="s">
        <v>1</v>
      </c>
      <c r="I30" s="217" t="s">
        <v>295</v>
      </c>
      <c r="J30" s="246"/>
      <c r="K30" s="217" t="s">
        <v>296</v>
      </c>
      <c r="L30" s="217"/>
      <c r="M30" s="184" t="s">
        <v>421</v>
      </c>
      <c r="N30" s="247"/>
      <c r="O30" s="247"/>
      <c r="P30" s="24"/>
      <c r="Q30" s="5"/>
      <c r="R30" s="5"/>
      <c r="S30" s="5"/>
      <c r="T30" s="5"/>
      <c r="U30" s="5"/>
      <c r="V30" s="5"/>
      <c r="W30" s="5"/>
      <c r="X30" s="5"/>
      <c r="Y30" s="5"/>
      <c r="Z30" s="5"/>
      <c r="AA30" s="5"/>
      <c r="AB30" s="5"/>
      <c r="AC30" s="5"/>
      <c r="AD30" s="5"/>
      <c r="AE30" s="5"/>
      <c r="AF30" s="5"/>
      <c r="AG30" s="5"/>
    </row>
    <row r="31" spans="1:33" ht="160.15" customHeight="1" x14ac:dyDescent="0.3">
      <c r="A31" s="5"/>
      <c r="B31" s="5"/>
      <c r="C31" s="254"/>
      <c r="D31" s="186" t="s">
        <v>43</v>
      </c>
      <c r="E31" s="187" t="s">
        <v>68</v>
      </c>
      <c r="F31" s="222" t="s">
        <v>297</v>
      </c>
      <c r="G31" s="222"/>
      <c r="H31" s="187" t="s">
        <v>1</v>
      </c>
      <c r="I31" s="228" t="s">
        <v>298</v>
      </c>
      <c r="J31" s="248"/>
      <c r="K31" s="228" t="s">
        <v>299</v>
      </c>
      <c r="L31" s="228"/>
      <c r="M31" s="187" t="s">
        <v>420</v>
      </c>
      <c r="N31" s="249"/>
      <c r="O31" s="249"/>
      <c r="P31" s="24"/>
      <c r="Q31" s="5"/>
      <c r="R31" s="5"/>
      <c r="S31" s="5"/>
      <c r="T31" s="5"/>
      <c r="U31" s="5"/>
      <c r="V31" s="5"/>
      <c r="W31" s="5"/>
      <c r="X31" s="5"/>
      <c r="Y31" s="5"/>
      <c r="Z31" s="5"/>
      <c r="AA31" s="5"/>
      <c r="AB31" s="5"/>
      <c r="AC31" s="5"/>
      <c r="AD31" s="5"/>
      <c r="AE31" s="5"/>
      <c r="AF31" s="5"/>
      <c r="AG31" s="5"/>
    </row>
    <row r="32" spans="1:33" ht="160.15" customHeight="1" x14ac:dyDescent="0.25">
      <c r="A32" s="5"/>
      <c r="B32" s="5"/>
      <c r="C32" s="253" t="s">
        <v>75</v>
      </c>
      <c r="D32" s="183" t="s">
        <v>44</v>
      </c>
      <c r="E32" s="190" t="s">
        <v>302</v>
      </c>
      <c r="F32" s="216" t="s">
        <v>303</v>
      </c>
      <c r="G32" s="216"/>
      <c r="H32" s="184" t="s">
        <v>1</v>
      </c>
      <c r="I32" s="217" t="s">
        <v>475</v>
      </c>
      <c r="J32" s="217"/>
      <c r="K32" s="217" t="s">
        <v>304</v>
      </c>
      <c r="L32" s="246"/>
      <c r="M32" s="211" t="s">
        <v>420</v>
      </c>
      <c r="N32" s="247"/>
      <c r="O32" s="247"/>
      <c r="P32" s="24"/>
      <c r="Q32" s="5"/>
      <c r="R32" s="5"/>
      <c r="S32" s="5"/>
      <c r="T32" s="5"/>
      <c r="U32" s="5"/>
      <c r="V32" s="5"/>
      <c r="W32" s="5"/>
      <c r="X32" s="5"/>
      <c r="Y32" s="5"/>
      <c r="Z32" s="5"/>
      <c r="AA32" s="5"/>
      <c r="AB32" s="5"/>
      <c r="AC32" s="5"/>
      <c r="AD32" s="5"/>
      <c r="AE32" s="5"/>
      <c r="AF32" s="5"/>
      <c r="AG32" s="5"/>
    </row>
    <row r="33" spans="1:33" ht="160.15" customHeight="1" x14ac:dyDescent="0.3">
      <c r="A33" s="5"/>
      <c r="B33" s="5"/>
      <c r="C33" s="253"/>
      <c r="D33" s="186" t="s">
        <v>44</v>
      </c>
      <c r="E33" s="189" t="s">
        <v>302</v>
      </c>
      <c r="F33" s="227" t="s">
        <v>305</v>
      </c>
      <c r="G33" s="227"/>
      <c r="H33" s="187" t="s">
        <v>1</v>
      </c>
      <c r="I33" s="228" t="s">
        <v>476</v>
      </c>
      <c r="J33" s="228"/>
      <c r="K33" s="228" t="s">
        <v>306</v>
      </c>
      <c r="L33" s="228"/>
      <c r="M33" s="213" t="s">
        <v>420</v>
      </c>
      <c r="N33" s="249"/>
      <c r="O33" s="249"/>
      <c r="P33" s="24"/>
      <c r="Q33" s="5"/>
      <c r="R33" s="5"/>
      <c r="S33" s="5"/>
      <c r="T33" s="5"/>
      <c r="U33" s="5"/>
      <c r="V33" s="5"/>
      <c r="W33" s="5"/>
      <c r="X33" s="5"/>
      <c r="Y33" s="5"/>
      <c r="Z33" s="5"/>
      <c r="AA33" s="5"/>
      <c r="AB33" s="5"/>
      <c r="AC33" s="5"/>
      <c r="AD33" s="5"/>
      <c r="AE33" s="5"/>
      <c r="AF33" s="5"/>
      <c r="AG33" s="5"/>
    </row>
    <row r="34" spans="1:33" ht="160.15" customHeight="1" x14ac:dyDescent="0.25">
      <c r="A34" s="5"/>
      <c r="B34" s="5"/>
      <c r="C34" s="253"/>
      <c r="D34" s="183" t="s">
        <v>44</v>
      </c>
      <c r="E34" s="190" t="s">
        <v>302</v>
      </c>
      <c r="F34" s="216" t="s">
        <v>307</v>
      </c>
      <c r="G34" s="216"/>
      <c r="H34" s="184" t="s">
        <v>1</v>
      </c>
      <c r="I34" s="217" t="s">
        <v>477</v>
      </c>
      <c r="J34" s="217"/>
      <c r="K34" s="217"/>
      <c r="L34" s="217"/>
      <c r="M34" s="211" t="s">
        <v>420</v>
      </c>
      <c r="N34" s="247"/>
      <c r="O34" s="247"/>
      <c r="P34" s="24"/>
      <c r="Q34" s="5"/>
      <c r="R34" s="5"/>
      <c r="S34" s="5"/>
      <c r="T34" s="5"/>
      <c r="U34" s="5"/>
      <c r="V34" s="5"/>
      <c r="W34" s="5"/>
      <c r="X34" s="5"/>
      <c r="Y34" s="5"/>
      <c r="Z34" s="5"/>
      <c r="AA34" s="5"/>
      <c r="AB34" s="5"/>
      <c r="AC34" s="5"/>
      <c r="AD34" s="5"/>
      <c r="AE34" s="5"/>
      <c r="AF34" s="5"/>
      <c r="AG34" s="5"/>
    </row>
    <row r="35" spans="1:33" ht="181.15" customHeight="1" x14ac:dyDescent="0.3">
      <c r="A35" s="5"/>
      <c r="B35" s="5"/>
      <c r="C35" s="253"/>
      <c r="D35" s="186" t="s">
        <v>44</v>
      </c>
      <c r="E35" s="189" t="s">
        <v>302</v>
      </c>
      <c r="F35" s="227" t="s">
        <v>308</v>
      </c>
      <c r="G35" s="227"/>
      <c r="H35" s="187" t="s">
        <v>1</v>
      </c>
      <c r="I35" s="228" t="s">
        <v>478</v>
      </c>
      <c r="J35" s="228"/>
      <c r="K35" s="228" t="s">
        <v>309</v>
      </c>
      <c r="L35" s="228"/>
      <c r="M35" s="213" t="s">
        <v>421</v>
      </c>
      <c r="N35" s="249"/>
      <c r="O35" s="249"/>
      <c r="P35" s="24"/>
      <c r="Q35" s="5"/>
      <c r="R35" s="5"/>
      <c r="S35" s="5"/>
      <c r="T35" s="5"/>
      <c r="U35" s="5"/>
      <c r="V35" s="5"/>
      <c r="W35" s="5"/>
      <c r="X35" s="5"/>
      <c r="Y35" s="5"/>
      <c r="Z35" s="5"/>
      <c r="AA35" s="5"/>
      <c r="AB35" s="5"/>
      <c r="AC35" s="5"/>
      <c r="AD35" s="5"/>
      <c r="AE35" s="5"/>
      <c r="AF35" s="5"/>
      <c r="AG35" s="5"/>
    </row>
    <row r="36" spans="1:33" ht="160.15" customHeight="1" x14ac:dyDescent="0.25">
      <c r="A36" s="5"/>
      <c r="B36" s="5"/>
      <c r="C36" s="195"/>
      <c r="D36" s="183" t="s">
        <v>300</v>
      </c>
      <c r="E36" s="190" t="s">
        <v>302</v>
      </c>
      <c r="F36" s="216" t="s">
        <v>310</v>
      </c>
      <c r="G36" s="216"/>
      <c r="H36" s="196" t="s">
        <v>2</v>
      </c>
      <c r="I36" s="231" t="s">
        <v>479</v>
      </c>
      <c r="J36" s="231"/>
      <c r="K36" s="217" t="s">
        <v>311</v>
      </c>
      <c r="L36" s="217"/>
      <c r="M36" s="211" t="s">
        <v>420</v>
      </c>
      <c r="N36" s="247"/>
      <c r="O36" s="247"/>
      <c r="P36" s="24"/>
      <c r="Q36" s="5"/>
      <c r="R36" s="5"/>
      <c r="S36" s="5"/>
      <c r="T36" s="5"/>
      <c r="U36" s="5"/>
      <c r="V36" s="5"/>
      <c r="W36" s="5"/>
      <c r="X36" s="5"/>
      <c r="Y36" s="5"/>
      <c r="Z36" s="5"/>
      <c r="AA36" s="5"/>
      <c r="AB36" s="5"/>
      <c r="AC36" s="5"/>
      <c r="AD36" s="5"/>
      <c r="AE36" s="5"/>
      <c r="AF36" s="5"/>
      <c r="AG36" s="5"/>
    </row>
    <row r="37" spans="1:33" ht="160.15" customHeight="1" x14ac:dyDescent="0.3">
      <c r="A37" s="5"/>
      <c r="B37" s="5"/>
      <c r="C37" s="253" t="s">
        <v>75</v>
      </c>
      <c r="D37" s="186" t="s">
        <v>44</v>
      </c>
      <c r="E37" s="189" t="s">
        <v>301</v>
      </c>
      <c r="F37" s="227" t="s">
        <v>312</v>
      </c>
      <c r="G37" s="227"/>
      <c r="H37" s="187" t="s">
        <v>2</v>
      </c>
      <c r="I37" s="228" t="s">
        <v>480</v>
      </c>
      <c r="J37" s="228"/>
      <c r="K37" s="228" t="s">
        <v>313</v>
      </c>
      <c r="L37" s="228"/>
      <c r="M37" s="213" t="s">
        <v>420</v>
      </c>
      <c r="N37" s="249"/>
      <c r="O37" s="249"/>
      <c r="P37" s="24"/>
      <c r="Q37" s="5"/>
      <c r="R37" s="5"/>
      <c r="S37" s="5"/>
      <c r="T37" s="5"/>
      <c r="U37" s="5"/>
      <c r="V37" s="5"/>
      <c r="W37" s="5"/>
      <c r="X37" s="5"/>
      <c r="Y37" s="5"/>
      <c r="Z37" s="5"/>
      <c r="AA37" s="5"/>
      <c r="AB37" s="5"/>
      <c r="AC37" s="5"/>
      <c r="AD37" s="5"/>
      <c r="AE37" s="5"/>
      <c r="AF37" s="5"/>
      <c r="AG37" s="5"/>
    </row>
    <row r="38" spans="1:33" ht="160.15" customHeight="1" x14ac:dyDescent="0.25">
      <c r="A38" s="5"/>
      <c r="B38" s="5"/>
      <c r="C38" s="253"/>
      <c r="D38" s="183" t="s">
        <v>44</v>
      </c>
      <c r="E38" s="184" t="s">
        <v>301</v>
      </c>
      <c r="F38" s="216" t="s">
        <v>314</v>
      </c>
      <c r="G38" s="216"/>
      <c r="H38" s="184" t="s">
        <v>1</v>
      </c>
      <c r="I38" s="217" t="s">
        <v>139</v>
      </c>
      <c r="J38" s="217"/>
      <c r="K38" s="246"/>
      <c r="L38" s="246"/>
      <c r="M38" s="211" t="s">
        <v>420</v>
      </c>
      <c r="N38" s="247"/>
      <c r="O38" s="247"/>
      <c r="P38" s="24"/>
      <c r="Q38" s="5"/>
      <c r="R38" s="5"/>
      <c r="S38" s="5"/>
      <c r="T38" s="5"/>
      <c r="U38" s="5"/>
      <c r="V38" s="5"/>
      <c r="W38" s="5"/>
      <c r="X38" s="5"/>
      <c r="Y38" s="5"/>
      <c r="Z38" s="5"/>
      <c r="AA38" s="5"/>
      <c r="AB38" s="5"/>
      <c r="AC38" s="5"/>
      <c r="AD38" s="5"/>
      <c r="AE38" s="5"/>
      <c r="AF38" s="5"/>
      <c r="AG38" s="5"/>
    </row>
    <row r="39" spans="1:33" ht="160.15" customHeight="1" x14ac:dyDescent="0.3">
      <c r="A39" s="5"/>
      <c r="B39" s="5"/>
      <c r="C39" s="253"/>
      <c r="D39" s="186" t="s">
        <v>44</v>
      </c>
      <c r="E39" s="187" t="s">
        <v>449</v>
      </c>
      <c r="F39" s="227" t="s">
        <v>315</v>
      </c>
      <c r="G39" s="227"/>
      <c r="H39" s="187" t="s">
        <v>2</v>
      </c>
      <c r="I39" s="228" t="s">
        <v>481</v>
      </c>
      <c r="J39" s="228"/>
      <c r="K39" s="228" t="s">
        <v>316</v>
      </c>
      <c r="L39" s="228"/>
      <c r="M39" s="213" t="s">
        <v>420</v>
      </c>
      <c r="N39" s="249"/>
      <c r="O39" s="249"/>
      <c r="P39" s="24"/>
      <c r="Q39" s="5"/>
      <c r="R39" s="5"/>
      <c r="S39" s="5"/>
      <c r="T39" s="5"/>
      <c r="U39" s="5"/>
      <c r="V39" s="5"/>
      <c r="W39" s="5"/>
      <c r="X39" s="5"/>
      <c r="Y39" s="5"/>
      <c r="Z39" s="5"/>
      <c r="AA39" s="5"/>
      <c r="AB39" s="5"/>
      <c r="AC39" s="5"/>
      <c r="AD39" s="5"/>
      <c r="AE39" s="5"/>
      <c r="AF39" s="5"/>
      <c r="AG39" s="5"/>
    </row>
    <row r="40" spans="1:33" ht="160.15" customHeight="1" x14ac:dyDescent="0.25">
      <c r="A40" s="5"/>
      <c r="B40" s="5"/>
      <c r="C40" s="252" t="s">
        <v>63</v>
      </c>
      <c r="D40" s="183" t="s">
        <v>63</v>
      </c>
      <c r="E40" s="184" t="s">
        <v>317</v>
      </c>
      <c r="F40" s="216" t="s">
        <v>318</v>
      </c>
      <c r="G40" s="216"/>
      <c r="H40" s="184" t="s">
        <v>1</v>
      </c>
      <c r="I40" s="217" t="s">
        <v>321</v>
      </c>
      <c r="J40" s="217"/>
      <c r="K40" s="217" t="s">
        <v>319</v>
      </c>
      <c r="L40" s="217"/>
      <c r="M40" s="211" t="s">
        <v>420</v>
      </c>
      <c r="N40" s="247"/>
      <c r="O40" s="247"/>
      <c r="P40" s="24"/>
      <c r="Q40" s="5"/>
      <c r="R40" s="5"/>
      <c r="S40" s="5"/>
      <c r="T40" s="5"/>
      <c r="U40" s="5"/>
      <c r="V40" s="5"/>
      <c r="W40" s="5"/>
      <c r="X40" s="5"/>
      <c r="Y40" s="5"/>
      <c r="Z40" s="5"/>
      <c r="AA40" s="5"/>
      <c r="AB40" s="5"/>
      <c r="AC40" s="5"/>
      <c r="AD40" s="5"/>
      <c r="AE40" s="5"/>
      <c r="AF40" s="5"/>
      <c r="AG40" s="5"/>
    </row>
    <row r="41" spans="1:33" ht="160.15" customHeight="1" x14ac:dyDescent="0.3">
      <c r="A41" s="5"/>
      <c r="B41" s="5"/>
      <c r="C41" s="252"/>
      <c r="D41" s="186" t="s">
        <v>63</v>
      </c>
      <c r="E41" s="187" t="s">
        <v>262</v>
      </c>
      <c r="F41" s="227" t="s">
        <v>320</v>
      </c>
      <c r="G41" s="227"/>
      <c r="H41" s="187" t="s">
        <v>1</v>
      </c>
      <c r="I41" s="228" t="s">
        <v>322</v>
      </c>
      <c r="J41" s="228"/>
      <c r="K41" s="228" t="s">
        <v>323</v>
      </c>
      <c r="L41" s="228"/>
      <c r="M41" s="213" t="s">
        <v>421</v>
      </c>
      <c r="N41" s="249"/>
      <c r="O41" s="249"/>
      <c r="P41" s="24"/>
      <c r="Q41" s="5"/>
      <c r="R41" s="5"/>
      <c r="S41" s="5"/>
      <c r="T41" s="5"/>
      <c r="U41" s="5"/>
      <c r="V41" s="5"/>
      <c r="W41" s="5"/>
      <c r="X41" s="5"/>
      <c r="Y41" s="5"/>
      <c r="Z41" s="5"/>
      <c r="AA41" s="5"/>
      <c r="AB41" s="5"/>
      <c r="AC41" s="5"/>
      <c r="AD41" s="5"/>
      <c r="AE41" s="5"/>
      <c r="AF41" s="5"/>
      <c r="AG41" s="5"/>
    </row>
    <row r="42" spans="1:33" ht="160.15" customHeight="1" x14ac:dyDescent="0.25">
      <c r="A42" s="5"/>
      <c r="B42" s="5"/>
      <c r="C42" s="251" t="s">
        <v>41</v>
      </c>
      <c r="D42" s="183" t="s">
        <v>324</v>
      </c>
      <c r="E42" s="190" t="s">
        <v>70</v>
      </c>
      <c r="F42" s="216" t="s">
        <v>325</v>
      </c>
      <c r="G42" s="216"/>
      <c r="H42" s="184" t="s">
        <v>1</v>
      </c>
      <c r="I42" s="217" t="s">
        <v>327</v>
      </c>
      <c r="J42" s="217"/>
      <c r="K42" s="246"/>
      <c r="L42" s="246"/>
      <c r="M42" s="184" t="s">
        <v>420</v>
      </c>
      <c r="N42" s="247"/>
      <c r="O42" s="247"/>
      <c r="P42" s="24"/>
      <c r="Q42" s="5"/>
      <c r="R42" s="5"/>
      <c r="S42" s="5"/>
      <c r="T42" s="5"/>
      <c r="U42" s="5"/>
      <c r="V42" s="5"/>
      <c r="W42" s="5"/>
      <c r="X42" s="5"/>
      <c r="Y42" s="5"/>
      <c r="Z42" s="5"/>
      <c r="AA42" s="5"/>
      <c r="AB42" s="5"/>
      <c r="AC42" s="5"/>
      <c r="AD42" s="5"/>
      <c r="AE42" s="5"/>
      <c r="AF42" s="5"/>
      <c r="AG42" s="5"/>
    </row>
    <row r="43" spans="1:33" ht="160.15" customHeight="1" x14ac:dyDescent="0.3">
      <c r="A43" s="5"/>
      <c r="B43" s="5"/>
      <c r="C43" s="251"/>
      <c r="D43" s="186" t="s">
        <v>324</v>
      </c>
      <c r="E43" s="189" t="s">
        <v>70</v>
      </c>
      <c r="F43" s="227" t="s">
        <v>328</v>
      </c>
      <c r="G43" s="227"/>
      <c r="H43" s="187" t="s">
        <v>1</v>
      </c>
      <c r="I43" s="228" t="s">
        <v>482</v>
      </c>
      <c r="J43" s="228"/>
      <c r="K43" s="248"/>
      <c r="L43" s="248"/>
      <c r="M43" s="213" t="s">
        <v>420</v>
      </c>
      <c r="N43" s="249"/>
      <c r="O43" s="249"/>
      <c r="P43" s="24"/>
      <c r="Q43" s="5"/>
      <c r="R43" s="5"/>
      <c r="S43" s="5"/>
      <c r="T43" s="5"/>
      <c r="U43" s="5"/>
      <c r="V43" s="5"/>
      <c r="W43" s="5"/>
      <c r="X43" s="5"/>
      <c r="Y43" s="5"/>
      <c r="Z43" s="5"/>
      <c r="AA43" s="5"/>
      <c r="AB43" s="5"/>
      <c r="AC43" s="5"/>
      <c r="AD43" s="5"/>
      <c r="AE43" s="5"/>
      <c r="AF43" s="5"/>
      <c r="AG43" s="5"/>
    </row>
    <row r="44" spans="1:33" ht="160.15" customHeight="1" x14ac:dyDescent="0.25">
      <c r="A44" s="5"/>
      <c r="B44" s="5"/>
      <c r="C44" s="251"/>
      <c r="D44" s="183" t="s">
        <v>324</v>
      </c>
      <c r="E44" s="190" t="s">
        <v>70</v>
      </c>
      <c r="F44" s="216" t="s">
        <v>329</v>
      </c>
      <c r="G44" s="216"/>
      <c r="H44" s="184" t="s">
        <v>1</v>
      </c>
      <c r="I44" s="217" t="s">
        <v>326</v>
      </c>
      <c r="J44" s="217"/>
      <c r="K44" s="246"/>
      <c r="L44" s="246"/>
      <c r="M44" s="211" t="s">
        <v>420</v>
      </c>
      <c r="N44" s="247"/>
      <c r="O44" s="247"/>
      <c r="P44" s="24"/>
      <c r="Q44" s="5"/>
      <c r="R44" s="5"/>
      <c r="S44" s="5"/>
      <c r="T44" s="5"/>
      <c r="U44" s="5"/>
      <c r="V44" s="5"/>
      <c r="W44" s="5"/>
      <c r="X44" s="5"/>
      <c r="Y44" s="5"/>
      <c r="Z44" s="5"/>
      <c r="AA44" s="5"/>
      <c r="AB44" s="5"/>
      <c r="AC44" s="5"/>
      <c r="AD44" s="5"/>
      <c r="AE44" s="5"/>
      <c r="AF44" s="5"/>
      <c r="AG44" s="5"/>
    </row>
    <row r="45" spans="1:33" ht="160.15" customHeight="1" x14ac:dyDescent="0.3">
      <c r="A45" s="5"/>
      <c r="B45" s="5"/>
      <c r="C45" s="250" t="s">
        <v>41</v>
      </c>
      <c r="D45" s="186" t="s">
        <v>48</v>
      </c>
      <c r="E45" s="189" t="s">
        <v>450</v>
      </c>
      <c r="F45" s="227" t="s">
        <v>330</v>
      </c>
      <c r="G45" s="227"/>
      <c r="H45" s="187" t="s">
        <v>1</v>
      </c>
      <c r="I45" s="248"/>
      <c r="J45" s="248"/>
      <c r="K45" s="228" t="s">
        <v>331</v>
      </c>
      <c r="L45" s="228"/>
      <c r="M45" s="213" t="s">
        <v>421</v>
      </c>
      <c r="N45" s="249"/>
      <c r="O45" s="249"/>
      <c r="P45" s="24"/>
      <c r="Q45" s="5"/>
      <c r="R45" s="5"/>
      <c r="S45" s="5"/>
      <c r="T45" s="5"/>
      <c r="U45" s="5"/>
      <c r="V45" s="5"/>
      <c r="W45" s="5"/>
      <c r="X45" s="5"/>
      <c r="Y45" s="5"/>
      <c r="Z45" s="5"/>
      <c r="AA45" s="5"/>
      <c r="AB45" s="5"/>
      <c r="AC45" s="5"/>
      <c r="AD45" s="5"/>
      <c r="AE45" s="5"/>
      <c r="AF45" s="5"/>
      <c r="AG45" s="5"/>
    </row>
    <row r="46" spans="1:33" ht="160.15" customHeight="1" x14ac:dyDescent="0.25">
      <c r="A46" s="5"/>
      <c r="B46" s="5"/>
      <c r="C46" s="250"/>
      <c r="D46" s="183" t="s">
        <v>48</v>
      </c>
      <c r="E46" s="190" t="s">
        <v>450</v>
      </c>
      <c r="F46" s="216" t="s">
        <v>334</v>
      </c>
      <c r="G46" s="216"/>
      <c r="H46" s="184" t="s">
        <v>1</v>
      </c>
      <c r="I46" s="246"/>
      <c r="J46" s="246"/>
      <c r="K46" s="217" t="s">
        <v>332</v>
      </c>
      <c r="L46" s="217"/>
      <c r="M46" s="211" t="s">
        <v>421</v>
      </c>
      <c r="N46" s="247"/>
      <c r="O46" s="247"/>
      <c r="P46" s="24"/>
      <c r="Q46" s="5"/>
      <c r="R46" s="5"/>
      <c r="S46" s="5"/>
      <c r="T46" s="5"/>
      <c r="U46" s="5"/>
      <c r="V46" s="5"/>
      <c r="W46" s="5"/>
      <c r="X46" s="5"/>
      <c r="Y46" s="5"/>
      <c r="Z46" s="5"/>
      <c r="AA46" s="5"/>
      <c r="AB46" s="5"/>
      <c r="AC46" s="5"/>
      <c r="AD46" s="5"/>
      <c r="AE46" s="5"/>
      <c r="AF46" s="5"/>
      <c r="AG46" s="5"/>
    </row>
    <row r="47" spans="1:33" ht="160.15" customHeight="1" x14ac:dyDescent="0.3">
      <c r="A47" s="5"/>
      <c r="B47" s="5"/>
      <c r="C47" s="250"/>
      <c r="D47" s="186" t="s">
        <v>48</v>
      </c>
      <c r="E47" s="189" t="s">
        <v>450</v>
      </c>
      <c r="F47" s="227" t="s">
        <v>335</v>
      </c>
      <c r="G47" s="227"/>
      <c r="H47" s="187" t="s">
        <v>1</v>
      </c>
      <c r="I47" s="248"/>
      <c r="J47" s="248"/>
      <c r="K47" s="228" t="s">
        <v>333</v>
      </c>
      <c r="L47" s="228"/>
      <c r="M47" s="213" t="s">
        <v>421</v>
      </c>
      <c r="N47" s="249"/>
      <c r="O47" s="249"/>
      <c r="P47" s="24"/>
      <c r="Q47" s="5"/>
      <c r="R47" s="5"/>
      <c r="S47" s="5"/>
      <c r="T47" s="5"/>
      <c r="U47" s="5"/>
      <c r="V47" s="5"/>
      <c r="W47" s="5"/>
      <c r="X47" s="5"/>
      <c r="Y47" s="5"/>
      <c r="Z47" s="5"/>
      <c r="AA47" s="5"/>
      <c r="AB47" s="5"/>
      <c r="AC47" s="5"/>
      <c r="AD47" s="5"/>
      <c r="AE47" s="5"/>
      <c r="AF47" s="5"/>
      <c r="AG47" s="5"/>
    </row>
    <row r="48" spans="1:33" ht="160.15" customHeight="1" x14ac:dyDescent="0.25">
      <c r="A48" s="5"/>
      <c r="B48" s="5"/>
      <c r="C48" s="245" t="s">
        <v>42</v>
      </c>
      <c r="D48" s="183" t="s">
        <v>105</v>
      </c>
      <c r="E48" s="184" t="s">
        <v>104</v>
      </c>
      <c r="F48" s="216" t="s">
        <v>340</v>
      </c>
      <c r="G48" s="216"/>
      <c r="H48" s="184" t="s">
        <v>1</v>
      </c>
      <c r="I48" s="218" t="s">
        <v>483</v>
      </c>
      <c r="J48" s="218"/>
      <c r="K48" s="246" t="s">
        <v>337</v>
      </c>
      <c r="L48" s="246"/>
      <c r="M48" s="190" t="s">
        <v>420</v>
      </c>
      <c r="N48" s="247"/>
      <c r="O48" s="247"/>
      <c r="P48" s="24"/>
      <c r="Q48" s="5"/>
      <c r="R48" s="5"/>
      <c r="S48" s="5"/>
      <c r="T48" s="5"/>
      <c r="U48" s="5"/>
      <c r="V48" s="5"/>
      <c r="W48" s="5"/>
      <c r="X48" s="5"/>
      <c r="Y48" s="5"/>
      <c r="Z48" s="5"/>
      <c r="AA48" s="5"/>
      <c r="AB48" s="5"/>
      <c r="AC48" s="5"/>
      <c r="AD48" s="5"/>
      <c r="AE48" s="5"/>
      <c r="AF48" s="5"/>
      <c r="AG48" s="5"/>
    </row>
    <row r="49" spans="1:33" ht="160.15" customHeight="1" x14ac:dyDescent="0.3">
      <c r="A49" s="5"/>
      <c r="B49" s="5"/>
      <c r="C49" s="245"/>
      <c r="D49" s="186" t="s">
        <v>105</v>
      </c>
      <c r="E49" s="187" t="s">
        <v>104</v>
      </c>
      <c r="F49" s="227" t="s">
        <v>341</v>
      </c>
      <c r="G49" s="227"/>
      <c r="H49" s="187" t="s">
        <v>1</v>
      </c>
      <c r="I49" s="224" t="s">
        <v>483</v>
      </c>
      <c r="J49" s="224"/>
      <c r="K49" s="248" t="s">
        <v>338</v>
      </c>
      <c r="L49" s="248"/>
      <c r="M49" s="213" t="s">
        <v>421</v>
      </c>
      <c r="N49" s="249"/>
      <c r="O49" s="249"/>
      <c r="P49" s="24"/>
      <c r="Q49" s="5"/>
      <c r="R49" s="5"/>
      <c r="S49" s="5"/>
      <c r="T49" s="5"/>
      <c r="U49" s="5"/>
      <c r="V49" s="5"/>
      <c r="W49" s="5"/>
      <c r="X49" s="5"/>
      <c r="Y49" s="5"/>
      <c r="Z49" s="5"/>
      <c r="AA49" s="5"/>
      <c r="AB49" s="5"/>
      <c r="AC49" s="5"/>
      <c r="AD49" s="5"/>
      <c r="AE49" s="5"/>
      <c r="AF49" s="5"/>
      <c r="AG49" s="5"/>
    </row>
    <row r="50" spans="1:33" ht="160.15" customHeight="1" x14ac:dyDescent="0.25">
      <c r="A50" s="5"/>
      <c r="B50" s="5"/>
      <c r="C50" s="245"/>
      <c r="D50" s="183" t="s">
        <v>105</v>
      </c>
      <c r="E50" s="184" t="s">
        <v>453</v>
      </c>
      <c r="F50" s="216" t="s">
        <v>342</v>
      </c>
      <c r="G50" s="216"/>
      <c r="H50" s="184" t="s">
        <v>1</v>
      </c>
      <c r="I50" s="218" t="s">
        <v>483</v>
      </c>
      <c r="J50" s="218"/>
      <c r="K50" s="217" t="s">
        <v>339</v>
      </c>
      <c r="L50" s="246"/>
      <c r="M50" s="212" t="s">
        <v>420</v>
      </c>
      <c r="N50" s="247"/>
      <c r="O50" s="247"/>
      <c r="P50" s="24"/>
      <c r="Q50" s="5"/>
      <c r="R50" s="5"/>
      <c r="S50" s="5"/>
      <c r="T50" s="5"/>
      <c r="U50" s="5"/>
      <c r="V50" s="5"/>
      <c r="W50" s="5"/>
      <c r="X50" s="5"/>
      <c r="Y50" s="5"/>
      <c r="Z50" s="5"/>
      <c r="AA50" s="5"/>
      <c r="AB50" s="5"/>
      <c r="AC50" s="5"/>
      <c r="AD50" s="5"/>
      <c r="AE50" s="5"/>
      <c r="AF50" s="5"/>
      <c r="AG50" s="5"/>
    </row>
    <row r="51" spans="1:33" ht="160.15" customHeight="1" x14ac:dyDescent="0.25">
      <c r="A51" s="5"/>
      <c r="B51" s="5"/>
      <c r="C51" s="5"/>
      <c r="D51" s="5"/>
      <c r="E51" s="5"/>
      <c r="F51" s="5"/>
      <c r="G51" s="5"/>
      <c r="H51" s="5"/>
      <c r="I51" s="5"/>
      <c r="J51" s="5"/>
      <c r="K51" s="5"/>
      <c r="L51" s="5"/>
      <c r="M51" s="5"/>
      <c r="N51" s="5"/>
      <c r="O51" s="5"/>
      <c r="P51" s="24"/>
      <c r="Q51" s="5"/>
      <c r="R51" s="5"/>
      <c r="S51" s="5"/>
      <c r="T51" s="5"/>
      <c r="U51" s="5"/>
      <c r="V51" s="5"/>
      <c r="W51" s="5"/>
      <c r="X51" s="5"/>
      <c r="Y51" s="5"/>
      <c r="Z51" s="5"/>
      <c r="AA51" s="5"/>
      <c r="AB51" s="5"/>
      <c r="AC51" s="5"/>
      <c r="AD51" s="5"/>
      <c r="AE51" s="5"/>
      <c r="AF51" s="5"/>
      <c r="AG51" s="5"/>
    </row>
    <row r="52" spans="1:33" ht="160.15" customHeight="1" x14ac:dyDescent="0.25">
      <c r="A52" s="5"/>
      <c r="B52" s="5"/>
      <c r="C52" s="5"/>
      <c r="D52" s="5"/>
      <c r="E52" s="5"/>
      <c r="F52" s="5"/>
      <c r="G52" s="5"/>
      <c r="H52" s="5"/>
      <c r="I52" s="5"/>
      <c r="J52" s="5"/>
      <c r="K52" s="5"/>
      <c r="L52" s="5"/>
      <c r="M52" s="5"/>
      <c r="N52" s="5"/>
      <c r="O52" s="5"/>
      <c r="P52" s="24"/>
      <c r="Q52" s="5"/>
      <c r="R52" s="5"/>
      <c r="S52" s="5"/>
      <c r="T52" s="5"/>
      <c r="U52" s="5"/>
      <c r="V52" s="5"/>
      <c r="W52" s="5"/>
      <c r="X52" s="5"/>
      <c r="Y52" s="5"/>
      <c r="Z52" s="5"/>
      <c r="AA52" s="5"/>
      <c r="AB52" s="5"/>
      <c r="AC52" s="5"/>
      <c r="AD52" s="5"/>
      <c r="AE52" s="5"/>
      <c r="AF52" s="5"/>
      <c r="AG52" s="5"/>
    </row>
    <row r="53" spans="1:33" ht="160.15" customHeight="1" x14ac:dyDescent="0.25">
      <c r="A53" s="5"/>
      <c r="B53" s="5"/>
      <c r="C53" s="5"/>
      <c r="D53" s="5"/>
      <c r="E53" s="5"/>
      <c r="F53" s="5"/>
      <c r="G53" s="5"/>
      <c r="H53" s="5"/>
      <c r="I53" s="5"/>
      <c r="J53" s="5"/>
      <c r="K53" s="5"/>
      <c r="L53" s="5"/>
      <c r="M53" s="5"/>
      <c r="N53" s="5"/>
      <c r="O53" s="5"/>
      <c r="P53" s="24"/>
      <c r="Q53" s="5"/>
      <c r="R53" s="5"/>
      <c r="S53" s="5"/>
      <c r="T53" s="5"/>
      <c r="U53" s="5"/>
      <c r="V53" s="5"/>
      <c r="W53" s="5"/>
      <c r="X53" s="5"/>
      <c r="Y53" s="5"/>
      <c r="Z53" s="5"/>
      <c r="AA53" s="5"/>
      <c r="AB53" s="5"/>
      <c r="AC53" s="5"/>
      <c r="AD53" s="5"/>
      <c r="AE53" s="5"/>
      <c r="AF53" s="5"/>
      <c r="AG53" s="5"/>
    </row>
    <row r="54" spans="1:33" ht="160.15" customHeight="1" x14ac:dyDescent="0.25">
      <c r="A54" s="5"/>
      <c r="B54" s="5"/>
      <c r="C54" s="5"/>
      <c r="D54" s="5"/>
      <c r="E54" s="5"/>
      <c r="F54" s="5"/>
      <c r="G54" s="5"/>
      <c r="H54" s="5"/>
      <c r="I54" s="5"/>
      <c r="J54" s="5"/>
      <c r="K54" s="5"/>
      <c r="L54" s="5"/>
      <c r="M54" s="5"/>
      <c r="N54" s="5"/>
      <c r="O54" s="5"/>
      <c r="P54" s="24"/>
      <c r="Q54" s="5"/>
      <c r="R54" s="5"/>
      <c r="S54" s="5"/>
      <c r="T54" s="5"/>
      <c r="U54" s="5"/>
      <c r="V54" s="5"/>
      <c r="W54" s="5"/>
      <c r="X54" s="5"/>
      <c r="Y54" s="5"/>
      <c r="Z54" s="5"/>
      <c r="AA54" s="5"/>
      <c r="AB54" s="5"/>
      <c r="AC54" s="5"/>
      <c r="AD54" s="5"/>
      <c r="AE54" s="5"/>
      <c r="AF54" s="5"/>
      <c r="AG54" s="5"/>
    </row>
    <row r="55" spans="1:33" ht="160.15" customHeight="1" x14ac:dyDescent="0.25">
      <c r="A55" s="5"/>
      <c r="B55" s="5"/>
      <c r="C55" s="5"/>
      <c r="D55" s="5"/>
      <c r="E55" s="5"/>
      <c r="F55" s="5"/>
      <c r="G55" s="5"/>
      <c r="H55" s="5"/>
      <c r="I55" s="5"/>
      <c r="J55" s="5"/>
      <c r="K55" s="5"/>
      <c r="L55" s="5"/>
      <c r="M55" s="5"/>
      <c r="N55" s="5"/>
      <c r="O55" s="5"/>
      <c r="P55" s="24"/>
      <c r="Q55" s="5"/>
      <c r="R55" s="5"/>
      <c r="S55" s="5"/>
      <c r="T55" s="5"/>
      <c r="U55" s="5"/>
      <c r="V55" s="5"/>
      <c r="W55" s="5"/>
      <c r="X55" s="5"/>
      <c r="Y55" s="5"/>
      <c r="Z55" s="5"/>
      <c r="AA55" s="5"/>
      <c r="AB55" s="5"/>
      <c r="AC55" s="5"/>
      <c r="AD55" s="5"/>
      <c r="AE55" s="5"/>
      <c r="AF55" s="5"/>
      <c r="AG55" s="5"/>
    </row>
    <row r="56" spans="1:33" ht="160.15" customHeight="1" x14ac:dyDescent="0.25">
      <c r="A56" s="5"/>
      <c r="B56" s="5"/>
      <c r="C56" s="5"/>
      <c r="D56" s="5"/>
      <c r="E56" s="5"/>
      <c r="F56" s="5"/>
      <c r="G56" s="5"/>
      <c r="H56" s="5"/>
      <c r="I56" s="5"/>
      <c r="J56" s="5"/>
      <c r="K56" s="5"/>
      <c r="L56" s="5"/>
      <c r="M56" s="5"/>
      <c r="N56" s="5"/>
      <c r="O56" s="5"/>
      <c r="P56" s="24"/>
      <c r="Q56" s="5"/>
      <c r="R56" s="5"/>
      <c r="S56" s="5"/>
      <c r="T56" s="5"/>
      <c r="U56" s="5"/>
      <c r="V56" s="5"/>
      <c r="W56" s="5"/>
      <c r="X56" s="5"/>
      <c r="Y56" s="5"/>
      <c r="Z56" s="5"/>
      <c r="AA56" s="5"/>
      <c r="AB56" s="5"/>
      <c r="AC56" s="5"/>
      <c r="AD56" s="5"/>
      <c r="AE56" s="5"/>
      <c r="AF56" s="5"/>
      <c r="AG56" s="5"/>
    </row>
    <row r="57" spans="1:33" ht="160.15" customHeight="1" x14ac:dyDescent="0.25">
      <c r="A57" s="5"/>
      <c r="B57" s="5"/>
      <c r="C57" s="5"/>
      <c r="D57" s="5"/>
      <c r="E57" s="5"/>
      <c r="F57" s="5"/>
      <c r="G57" s="5"/>
      <c r="H57" s="5"/>
      <c r="I57" s="5"/>
      <c r="J57" s="5"/>
      <c r="K57" s="5"/>
      <c r="L57" s="5"/>
      <c r="M57" s="5"/>
      <c r="N57" s="5"/>
      <c r="O57" s="5"/>
      <c r="P57" s="24"/>
      <c r="Q57" s="5"/>
      <c r="R57" s="5"/>
      <c r="S57" s="5"/>
      <c r="T57" s="5"/>
      <c r="U57" s="5"/>
      <c r="V57" s="5"/>
      <c r="W57" s="5"/>
      <c r="X57" s="5"/>
      <c r="Y57" s="5"/>
      <c r="Z57" s="5"/>
      <c r="AA57" s="5"/>
      <c r="AB57" s="5"/>
      <c r="AC57" s="5"/>
      <c r="AD57" s="5"/>
      <c r="AE57" s="5"/>
      <c r="AF57" s="5"/>
      <c r="AG57" s="5"/>
    </row>
    <row r="58" spans="1:33" ht="160.15" customHeight="1" x14ac:dyDescent="0.25">
      <c r="A58" s="5"/>
      <c r="B58" s="5"/>
      <c r="C58" s="5"/>
      <c r="D58" s="5"/>
      <c r="E58" s="5"/>
      <c r="F58" s="5"/>
      <c r="G58" s="5"/>
      <c r="H58" s="5"/>
      <c r="I58" s="5"/>
      <c r="J58" s="5"/>
      <c r="K58" s="5"/>
      <c r="L58" s="5"/>
      <c r="M58" s="5"/>
      <c r="N58" s="5"/>
      <c r="O58" s="5"/>
      <c r="P58" s="24"/>
      <c r="Q58" s="5"/>
      <c r="R58" s="5"/>
      <c r="S58" s="5"/>
      <c r="T58" s="5"/>
      <c r="U58" s="5"/>
      <c r="V58" s="5"/>
      <c r="W58" s="5"/>
      <c r="X58" s="5"/>
      <c r="Y58" s="5"/>
      <c r="Z58" s="5"/>
      <c r="AA58" s="5"/>
      <c r="AB58" s="5"/>
      <c r="AC58" s="5"/>
      <c r="AD58" s="5"/>
      <c r="AE58" s="5"/>
      <c r="AF58" s="5"/>
      <c r="AG58" s="5"/>
    </row>
    <row r="59" spans="1:33" ht="160.15" customHeight="1" x14ac:dyDescent="0.25">
      <c r="A59" s="5"/>
      <c r="B59" s="5"/>
      <c r="C59" s="5"/>
      <c r="D59" s="5"/>
      <c r="E59" s="5"/>
      <c r="F59" s="5"/>
      <c r="G59" s="5"/>
      <c r="H59" s="5"/>
      <c r="I59" s="5"/>
      <c r="J59" s="5"/>
      <c r="K59" s="5"/>
      <c r="L59" s="5"/>
      <c r="M59" s="5"/>
      <c r="N59" s="5"/>
      <c r="O59" s="5"/>
      <c r="P59" s="24"/>
      <c r="Q59" s="5"/>
      <c r="R59" s="5"/>
      <c r="S59" s="5"/>
      <c r="T59" s="5"/>
      <c r="U59" s="5"/>
      <c r="V59" s="5"/>
      <c r="W59" s="5"/>
      <c r="X59" s="5"/>
      <c r="Y59" s="5"/>
      <c r="Z59" s="5"/>
      <c r="AA59" s="5"/>
      <c r="AB59" s="5"/>
      <c r="AC59" s="5"/>
      <c r="AD59" s="5"/>
      <c r="AE59" s="5"/>
      <c r="AF59" s="5"/>
      <c r="AG59" s="5"/>
    </row>
    <row r="60" spans="1:33" ht="160.15" customHeight="1" x14ac:dyDescent="0.25">
      <c r="A60" s="5"/>
      <c r="B60" s="5"/>
      <c r="C60" s="5"/>
      <c r="D60" s="5"/>
      <c r="E60" s="5"/>
      <c r="F60" s="5"/>
      <c r="G60" s="5"/>
      <c r="H60" s="5"/>
      <c r="I60" s="5"/>
      <c r="J60" s="5"/>
      <c r="K60" s="5"/>
      <c r="L60" s="5"/>
      <c r="M60" s="5"/>
      <c r="N60" s="5"/>
      <c r="O60" s="5"/>
      <c r="P60" s="24"/>
      <c r="Q60" s="5"/>
      <c r="R60" s="5"/>
      <c r="S60" s="5"/>
      <c r="T60" s="5"/>
      <c r="U60" s="5"/>
      <c r="V60" s="5"/>
      <c r="W60" s="5"/>
      <c r="X60" s="5"/>
      <c r="Y60" s="5"/>
      <c r="Z60" s="5"/>
      <c r="AA60" s="5"/>
      <c r="AB60" s="5"/>
      <c r="AC60" s="5"/>
      <c r="AD60" s="5"/>
      <c r="AE60" s="5"/>
      <c r="AF60" s="5"/>
      <c r="AG60" s="5"/>
    </row>
    <row r="61" spans="1:33" ht="160.15" customHeight="1" x14ac:dyDescent="0.25">
      <c r="A61" s="5"/>
      <c r="B61" s="5"/>
      <c r="C61" s="5"/>
      <c r="D61" s="5"/>
      <c r="E61" s="5"/>
      <c r="F61" s="5"/>
      <c r="G61" s="5"/>
      <c r="H61" s="5"/>
      <c r="I61" s="5"/>
      <c r="J61" s="5"/>
      <c r="K61" s="5"/>
      <c r="L61" s="5"/>
      <c r="M61" s="5"/>
      <c r="N61" s="5"/>
      <c r="O61" s="5"/>
      <c r="P61" s="24"/>
      <c r="Q61" s="5"/>
      <c r="R61" s="5"/>
      <c r="S61" s="5"/>
      <c r="T61" s="5"/>
      <c r="U61" s="5"/>
      <c r="V61" s="5"/>
      <c r="W61" s="5"/>
      <c r="X61" s="5"/>
      <c r="Y61" s="5"/>
      <c r="Z61" s="5"/>
      <c r="AA61" s="5"/>
      <c r="AB61" s="5"/>
      <c r="AC61" s="5"/>
      <c r="AD61" s="5"/>
      <c r="AE61" s="5"/>
      <c r="AF61" s="5"/>
      <c r="AG61" s="5"/>
    </row>
    <row r="62" spans="1:33" ht="160.15" customHeight="1" x14ac:dyDescent="0.25">
      <c r="A62" s="5"/>
      <c r="B62" s="5"/>
      <c r="C62" s="5"/>
      <c r="D62" s="5"/>
      <c r="E62" s="5"/>
      <c r="F62" s="5"/>
      <c r="G62" s="5"/>
      <c r="H62" s="5"/>
      <c r="I62" s="5"/>
      <c r="J62" s="5"/>
      <c r="K62" s="5"/>
      <c r="L62" s="5"/>
      <c r="M62" s="5"/>
      <c r="N62" s="5"/>
      <c r="O62" s="5"/>
      <c r="P62" s="24"/>
      <c r="Q62" s="5"/>
      <c r="R62" s="5"/>
      <c r="S62" s="5"/>
      <c r="T62" s="5"/>
      <c r="U62" s="5"/>
      <c r="V62" s="5"/>
      <c r="W62" s="5"/>
      <c r="X62" s="5"/>
      <c r="Y62" s="5"/>
      <c r="Z62" s="5"/>
      <c r="AA62" s="5"/>
      <c r="AB62" s="5"/>
      <c r="AC62" s="5"/>
      <c r="AD62" s="5"/>
      <c r="AE62" s="5"/>
      <c r="AF62" s="5"/>
      <c r="AG62" s="5"/>
    </row>
    <row r="63" spans="1:33" ht="160.15" customHeight="1" x14ac:dyDescent="0.25">
      <c r="A63" s="5"/>
      <c r="B63" s="5"/>
      <c r="C63" s="5"/>
      <c r="D63" s="5"/>
      <c r="E63" s="5"/>
      <c r="F63" s="5"/>
      <c r="G63" s="5"/>
      <c r="H63" s="5"/>
      <c r="I63" s="5"/>
      <c r="J63" s="5"/>
      <c r="K63" s="5"/>
      <c r="L63" s="5"/>
      <c r="M63" s="5"/>
      <c r="N63" s="5"/>
      <c r="O63" s="5"/>
      <c r="P63" s="24"/>
      <c r="Q63" s="5"/>
      <c r="R63" s="5"/>
      <c r="S63" s="5"/>
      <c r="T63" s="5"/>
      <c r="U63" s="5"/>
      <c r="V63" s="5"/>
      <c r="W63" s="5"/>
      <c r="X63" s="5"/>
      <c r="Y63" s="5"/>
      <c r="Z63" s="5"/>
      <c r="AA63" s="5"/>
      <c r="AB63" s="5"/>
      <c r="AC63" s="5"/>
      <c r="AD63" s="5"/>
      <c r="AE63" s="5"/>
      <c r="AF63" s="5"/>
      <c r="AG63" s="5"/>
    </row>
    <row r="64" spans="1:33" ht="160.15" customHeight="1" x14ac:dyDescent="0.25">
      <c r="A64" s="5"/>
      <c r="B64" s="5"/>
      <c r="C64" s="5"/>
      <c r="D64" s="5"/>
      <c r="E64" s="5"/>
      <c r="F64" s="5"/>
      <c r="G64" s="5"/>
      <c r="H64" s="5"/>
      <c r="I64" s="5"/>
      <c r="J64" s="5"/>
      <c r="K64" s="5"/>
      <c r="L64" s="5"/>
      <c r="M64" s="5"/>
      <c r="N64" s="5"/>
      <c r="O64" s="5"/>
      <c r="P64" s="24"/>
      <c r="Q64" s="5"/>
      <c r="R64" s="5"/>
      <c r="S64" s="5"/>
      <c r="T64" s="5"/>
      <c r="U64" s="5"/>
      <c r="V64" s="5"/>
      <c r="W64" s="5"/>
      <c r="X64" s="5"/>
      <c r="Y64" s="5"/>
      <c r="Z64" s="5"/>
      <c r="AA64" s="5"/>
      <c r="AB64" s="5"/>
      <c r="AC64" s="5"/>
      <c r="AD64" s="5"/>
      <c r="AE64" s="5"/>
      <c r="AF64" s="5"/>
      <c r="AG64" s="5"/>
    </row>
    <row r="65" spans="1:33" ht="160.15" customHeight="1" x14ac:dyDescent="0.25">
      <c r="A65" s="5"/>
      <c r="B65" s="5"/>
      <c r="C65" s="5"/>
      <c r="D65" s="5"/>
      <c r="E65" s="5"/>
      <c r="F65" s="5"/>
      <c r="G65" s="5"/>
      <c r="H65" s="5"/>
      <c r="I65" s="5"/>
      <c r="J65" s="5"/>
      <c r="K65" s="5"/>
      <c r="L65" s="5"/>
      <c r="M65" s="5"/>
      <c r="N65" s="5"/>
      <c r="O65" s="5"/>
      <c r="P65" s="24"/>
      <c r="Q65" s="5"/>
      <c r="R65" s="5"/>
      <c r="S65" s="5"/>
      <c r="T65" s="5"/>
      <c r="U65" s="5"/>
      <c r="V65" s="5"/>
      <c r="W65" s="5"/>
      <c r="X65" s="5"/>
      <c r="Y65" s="5"/>
      <c r="Z65" s="5"/>
      <c r="AA65" s="5"/>
      <c r="AB65" s="5"/>
      <c r="AC65" s="5"/>
      <c r="AD65" s="5"/>
      <c r="AE65" s="5"/>
      <c r="AF65" s="5"/>
      <c r="AG65" s="5"/>
    </row>
    <row r="66" spans="1:33" ht="160.15" customHeight="1" x14ac:dyDescent="0.25">
      <c r="A66" s="5"/>
      <c r="B66" s="5"/>
      <c r="C66" s="5"/>
      <c r="D66" s="5"/>
      <c r="E66" s="5"/>
      <c r="F66" s="5"/>
      <c r="G66" s="5"/>
      <c r="H66" s="5"/>
      <c r="I66" s="5"/>
      <c r="J66" s="5"/>
      <c r="K66" s="5"/>
      <c r="L66" s="5"/>
      <c r="M66" s="5"/>
      <c r="N66" s="5"/>
      <c r="O66" s="5"/>
      <c r="P66" s="24"/>
      <c r="Q66" s="5"/>
      <c r="R66" s="5"/>
      <c r="S66" s="5"/>
      <c r="T66" s="5"/>
      <c r="U66" s="5"/>
      <c r="V66" s="5"/>
      <c r="W66" s="5"/>
      <c r="X66" s="5"/>
      <c r="Y66" s="5"/>
      <c r="Z66" s="5"/>
      <c r="AA66" s="5"/>
      <c r="AB66" s="5"/>
      <c r="AC66" s="5"/>
      <c r="AD66" s="5"/>
      <c r="AE66" s="5"/>
      <c r="AF66" s="5"/>
      <c r="AG66" s="5"/>
    </row>
    <row r="67" spans="1:33" ht="160.15" customHeight="1" x14ac:dyDescent="0.25">
      <c r="A67" s="5"/>
      <c r="B67" s="5"/>
      <c r="C67" s="5"/>
      <c r="D67" s="5"/>
      <c r="E67" s="5"/>
      <c r="F67" s="5"/>
      <c r="G67" s="5"/>
      <c r="H67" s="5"/>
      <c r="I67" s="5"/>
      <c r="J67" s="5"/>
      <c r="K67" s="5"/>
      <c r="L67" s="5"/>
      <c r="M67" s="5"/>
      <c r="N67" s="5"/>
      <c r="O67" s="5"/>
      <c r="P67" s="24"/>
      <c r="Q67" s="5"/>
      <c r="R67" s="5"/>
      <c r="S67" s="5"/>
      <c r="T67" s="5"/>
      <c r="U67" s="5"/>
      <c r="V67" s="5"/>
      <c r="W67" s="5"/>
      <c r="X67" s="5"/>
      <c r="Y67" s="5"/>
      <c r="Z67" s="5"/>
      <c r="AA67" s="5"/>
      <c r="AB67" s="5"/>
      <c r="AC67" s="5"/>
      <c r="AD67" s="5"/>
      <c r="AE67" s="5"/>
      <c r="AF67" s="5"/>
      <c r="AG67" s="5"/>
    </row>
    <row r="68" spans="1:33" ht="160.15" customHeight="1" x14ac:dyDescent="0.25">
      <c r="A68" s="5"/>
      <c r="B68" s="5"/>
      <c r="C68" s="5"/>
      <c r="D68" s="5"/>
      <c r="E68" s="5"/>
      <c r="F68" s="5"/>
      <c r="G68" s="5"/>
      <c r="H68" s="5"/>
      <c r="I68" s="5"/>
      <c r="J68" s="5"/>
      <c r="K68" s="5"/>
      <c r="L68" s="5"/>
      <c r="M68" s="5"/>
      <c r="N68" s="5"/>
      <c r="O68" s="5"/>
      <c r="P68" s="24"/>
      <c r="Q68" s="5"/>
      <c r="R68" s="5"/>
      <c r="S68" s="5"/>
      <c r="T68" s="5"/>
      <c r="U68" s="5"/>
      <c r="V68" s="5"/>
      <c r="W68" s="5"/>
      <c r="X68" s="5"/>
      <c r="Y68" s="5"/>
      <c r="Z68" s="5"/>
      <c r="AA68" s="5"/>
      <c r="AB68" s="5"/>
      <c r="AC68" s="5"/>
      <c r="AD68" s="5"/>
      <c r="AE68" s="5"/>
      <c r="AF68" s="5"/>
      <c r="AG68" s="5"/>
    </row>
    <row r="69" spans="1:33" ht="160.15" customHeight="1" x14ac:dyDescent="0.25">
      <c r="A69" s="5"/>
      <c r="B69" s="5"/>
      <c r="C69" s="5"/>
      <c r="D69" s="5"/>
      <c r="E69" s="5"/>
      <c r="F69" s="5"/>
      <c r="G69" s="5"/>
      <c r="H69" s="5"/>
      <c r="I69" s="5"/>
      <c r="J69" s="5"/>
      <c r="K69" s="5"/>
      <c r="L69" s="5"/>
      <c r="M69" s="5"/>
      <c r="N69" s="5"/>
      <c r="O69" s="5"/>
      <c r="P69" s="24"/>
      <c r="Q69" s="5"/>
      <c r="R69" s="5"/>
      <c r="S69" s="5"/>
      <c r="T69" s="5"/>
      <c r="U69" s="5"/>
      <c r="V69" s="5"/>
      <c r="W69" s="5"/>
      <c r="X69" s="5"/>
      <c r="Y69" s="5"/>
      <c r="Z69" s="5"/>
      <c r="AA69" s="5"/>
      <c r="AB69" s="5"/>
      <c r="AC69" s="5"/>
      <c r="AD69" s="5"/>
      <c r="AE69" s="5"/>
      <c r="AF69" s="5"/>
      <c r="AG69" s="5"/>
    </row>
    <row r="70" spans="1:33" ht="160.15" customHeight="1" x14ac:dyDescent="0.25">
      <c r="A70" s="5"/>
      <c r="B70" s="5"/>
      <c r="C70" s="5"/>
      <c r="D70" s="5"/>
      <c r="E70" s="5"/>
      <c r="F70" s="5"/>
      <c r="G70" s="5"/>
      <c r="H70" s="5"/>
      <c r="I70" s="5"/>
      <c r="J70" s="5"/>
      <c r="K70" s="5"/>
      <c r="L70" s="5"/>
      <c r="M70" s="5"/>
      <c r="N70" s="5"/>
      <c r="O70" s="5"/>
      <c r="P70" s="24"/>
      <c r="Q70" s="5"/>
      <c r="R70" s="5"/>
      <c r="S70" s="5"/>
      <c r="T70" s="5"/>
      <c r="U70" s="5"/>
      <c r="V70" s="5"/>
      <c r="W70" s="5"/>
      <c r="X70" s="5"/>
      <c r="Y70" s="5"/>
      <c r="Z70" s="5"/>
      <c r="AA70" s="5"/>
      <c r="AB70" s="5"/>
      <c r="AC70" s="5"/>
      <c r="AD70" s="5"/>
      <c r="AE70" s="5"/>
      <c r="AF70" s="5"/>
      <c r="AG70" s="5"/>
    </row>
    <row r="71" spans="1:33" ht="160.15" customHeight="1" x14ac:dyDescent="0.25">
      <c r="A71" s="5"/>
      <c r="B71" s="5"/>
      <c r="C71" s="5"/>
      <c r="D71" s="5"/>
      <c r="E71" s="5"/>
      <c r="F71" s="5"/>
      <c r="G71" s="5"/>
      <c r="H71" s="5"/>
      <c r="I71" s="5"/>
      <c r="J71" s="5"/>
      <c r="K71" s="5"/>
      <c r="L71" s="5"/>
      <c r="M71" s="5"/>
      <c r="N71" s="5"/>
      <c r="O71" s="5"/>
      <c r="P71" s="24"/>
      <c r="Q71" s="5"/>
      <c r="R71" s="5"/>
      <c r="S71" s="5"/>
      <c r="T71" s="5"/>
      <c r="U71" s="5"/>
      <c r="V71" s="5"/>
      <c r="W71" s="5"/>
      <c r="X71" s="5"/>
      <c r="Y71" s="5"/>
      <c r="Z71" s="5"/>
      <c r="AA71" s="5"/>
      <c r="AB71" s="5"/>
      <c r="AC71" s="5"/>
      <c r="AD71" s="5"/>
      <c r="AE71" s="5"/>
      <c r="AF71" s="5"/>
      <c r="AG71" s="5"/>
    </row>
    <row r="72" spans="1:33" ht="160.15" customHeight="1" x14ac:dyDescent="0.25">
      <c r="A72" s="5"/>
      <c r="B72" s="5"/>
      <c r="C72" s="5"/>
      <c r="D72" s="5"/>
      <c r="E72" s="5"/>
      <c r="F72" s="5"/>
      <c r="G72" s="5"/>
      <c r="H72" s="5"/>
      <c r="I72" s="5"/>
      <c r="J72" s="5"/>
      <c r="K72" s="5"/>
      <c r="L72" s="5"/>
      <c r="M72" s="5"/>
      <c r="N72" s="5"/>
      <c r="O72" s="5"/>
      <c r="P72" s="24"/>
      <c r="Q72" s="5"/>
      <c r="R72" s="5"/>
      <c r="S72" s="5"/>
      <c r="T72" s="5"/>
      <c r="U72" s="5"/>
      <c r="V72" s="5"/>
      <c r="W72" s="5"/>
      <c r="X72" s="5"/>
      <c r="Y72" s="5"/>
      <c r="Z72" s="5"/>
      <c r="AA72" s="5"/>
      <c r="AB72" s="5"/>
      <c r="AC72" s="5"/>
      <c r="AD72" s="5"/>
      <c r="AE72" s="5"/>
      <c r="AF72" s="5"/>
      <c r="AG72" s="5"/>
    </row>
    <row r="73" spans="1:33" ht="160.15" customHeight="1" x14ac:dyDescent="0.25">
      <c r="A73" s="5"/>
      <c r="B73" s="5"/>
      <c r="C73" s="5"/>
      <c r="D73" s="5"/>
      <c r="E73" s="5"/>
      <c r="F73" s="5"/>
      <c r="G73" s="5"/>
      <c r="H73" s="5"/>
      <c r="I73" s="5"/>
      <c r="J73" s="5"/>
      <c r="K73" s="5"/>
      <c r="L73" s="5"/>
      <c r="M73" s="5"/>
      <c r="N73" s="5"/>
      <c r="O73" s="5"/>
      <c r="P73" s="24"/>
      <c r="Q73" s="5"/>
      <c r="R73" s="5"/>
      <c r="S73" s="5"/>
      <c r="T73" s="5"/>
      <c r="U73" s="5"/>
      <c r="V73" s="5"/>
      <c r="W73" s="5"/>
      <c r="X73" s="5"/>
      <c r="Y73" s="5"/>
      <c r="Z73" s="5"/>
      <c r="AA73" s="5"/>
      <c r="AB73" s="5"/>
      <c r="AC73" s="5"/>
      <c r="AD73" s="5"/>
      <c r="AE73" s="5"/>
      <c r="AF73" s="5"/>
      <c r="AG73" s="5"/>
    </row>
    <row r="74" spans="1:33" ht="160.15" customHeight="1" x14ac:dyDescent="0.25">
      <c r="A74" s="5"/>
      <c r="B74" s="5"/>
      <c r="C74" s="5"/>
      <c r="D74" s="5"/>
      <c r="E74" s="5"/>
      <c r="F74" s="5"/>
      <c r="G74" s="5"/>
      <c r="H74" s="5"/>
      <c r="I74" s="5"/>
      <c r="J74" s="5"/>
      <c r="K74" s="5"/>
      <c r="L74" s="5"/>
      <c r="M74" s="5"/>
      <c r="N74" s="5"/>
      <c r="O74" s="5"/>
      <c r="P74" s="24"/>
      <c r="Q74" s="5"/>
      <c r="R74" s="5"/>
      <c r="S74" s="5"/>
      <c r="T74" s="5"/>
      <c r="U74" s="5"/>
      <c r="V74" s="5"/>
      <c r="W74" s="5"/>
      <c r="X74" s="5"/>
      <c r="Y74" s="5"/>
      <c r="Z74" s="5"/>
      <c r="AA74" s="5"/>
      <c r="AB74" s="5"/>
      <c r="AC74" s="5"/>
      <c r="AD74" s="5"/>
      <c r="AE74" s="5"/>
      <c r="AF74" s="5"/>
      <c r="AG74" s="5"/>
    </row>
    <row r="75" spans="1:33" ht="160.15" customHeight="1" x14ac:dyDescent="0.25">
      <c r="A75" s="5"/>
      <c r="B75" s="5"/>
      <c r="C75" s="5"/>
      <c r="D75" s="5"/>
      <c r="E75" s="5"/>
      <c r="F75" s="5"/>
      <c r="G75" s="5"/>
      <c r="H75" s="5"/>
      <c r="I75" s="5"/>
      <c r="J75" s="5"/>
      <c r="K75" s="5"/>
      <c r="L75" s="5"/>
      <c r="M75" s="5"/>
      <c r="N75" s="5"/>
      <c r="O75" s="5"/>
      <c r="P75" s="24"/>
      <c r="Q75" s="5"/>
      <c r="R75" s="5"/>
      <c r="S75" s="5"/>
      <c r="T75" s="5"/>
      <c r="U75" s="5"/>
      <c r="V75" s="5"/>
      <c r="W75" s="5"/>
      <c r="X75" s="5"/>
      <c r="Y75" s="5"/>
      <c r="Z75" s="5"/>
      <c r="AA75" s="5"/>
      <c r="AB75" s="5"/>
      <c r="AC75" s="5"/>
      <c r="AD75" s="5"/>
      <c r="AE75" s="5"/>
      <c r="AF75" s="5"/>
      <c r="AG75" s="5"/>
    </row>
    <row r="76" spans="1:33" ht="160.15" customHeight="1" x14ac:dyDescent="0.25">
      <c r="A76" s="5"/>
      <c r="B76" s="5"/>
      <c r="C76" s="5"/>
      <c r="D76" s="5"/>
      <c r="E76" s="5"/>
      <c r="F76" s="5"/>
      <c r="G76" s="5"/>
      <c r="H76" s="5"/>
      <c r="I76" s="5"/>
      <c r="J76" s="5"/>
      <c r="K76" s="5"/>
      <c r="L76" s="5"/>
      <c r="M76" s="5"/>
      <c r="N76" s="5"/>
      <c r="O76" s="5"/>
      <c r="P76" s="24"/>
      <c r="Q76" s="5"/>
      <c r="R76" s="5"/>
      <c r="S76" s="5"/>
      <c r="T76" s="5"/>
      <c r="U76" s="5"/>
      <c r="V76" s="5"/>
      <c r="W76" s="5"/>
      <c r="X76" s="5"/>
      <c r="Y76" s="5"/>
      <c r="Z76" s="5"/>
      <c r="AA76" s="5"/>
      <c r="AB76" s="5"/>
      <c r="AC76" s="5"/>
      <c r="AD76" s="5"/>
      <c r="AE76" s="5"/>
      <c r="AF76" s="5"/>
      <c r="AG76" s="5"/>
    </row>
    <row r="77" spans="1:33" ht="160.1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sheetData>
  <mergeCells count="118">
    <mergeCell ref="M9:O9"/>
    <mergeCell ref="K3:L3"/>
    <mergeCell ref="M3:O3"/>
    <mergeCell ref="K4:L4"/>
    <mergeCell ref="M4:O4"/>
    <mergeCell ref="K5:L5"/>
    <mergeCell ref="M5:O5"/>
    <mergeCell ref="C23:F23"/>
    <mergeCell ref="K6:L6"/>
    <mergeCell ref="M6:O6"/>
    <mergeCell ref="K7:L7"/>
    <mergeCell ref="M7:O7"/>
    <mergeCell ref="K8:L8"/>
    <mergeCell ref="M8:O8"/>
    <mergeCell ref="K13:L13"/>
    <mergeCell ref="M13:O13"/>
    <mergeCell ref="K10:L10"/>
    <mergeCell ref="M10:O10"/>
    <mergeCell ref="K11:L11"/>
    <mergeCell ref="M11:O11"/>
    <mergeCell ref="K12:L12"/>
    <mergeCell ref="M12:O12"/>
    <mergeCell ref="K9:L9"/>
    <mergeCell ref="F29:G29"/>
    <mergeCell ref="I29:J29"/>
    <mergeCell ref="K29:L29"/>
    <mergeCell ref="N29:O29"/>
    <mergeCell ref="C30:C31"/>
    <mergeCell ref="F30:G30"/>
    <mergeCell ref="I30:J30"/>
    <mergeCell ref="K30:L30"/>
    <mergeCell ref="N30:O30"/>
    <mergeCell ref="F31:G31"/>
    <mergeCell ref="I31:J31"/>
    <mergeCell ref="K31:L31"/>
    <mergeCell ref="N31:O31"/>
    <mergeCell ref="N35:O35"/>
    <mergeCell ref="F36:G36"/>
    <mergeCell ref="I36:J36"/>
    <mergeCell ref="K36:L36"/>
    <mergeCell ref="N36:O36"/>
    <mergeCell ref="C32:C35"/>
    <mergeCell ref="F32:G32"/>
    <mergeCell ref="I32:J32"/>
    <mergeCell ref="K32:L32"/>
    <mergeCell ref="N32:O32"/>
    <mergeCell ref="F33:G33"/>
    <mergeCell ref="I33:J33"/>
    <mergeCell ref="K33:L33"/>
    <mergeCell ref="N33:O33"/>
    <mergeCell ref="F34:G34"/>
    <mergeCell ref="I34:J34"/>
    <mergeCell ref="K34:L34"/>
    <mergeCell ref="N34:O34"/>
    <mergeCell ref="F35:G35"/>
    <mergeCell ref="I35:J35"/>
    <mergeCell ref="K35:L35"/>
    <mergeCell ref="C37:C39"/>
    <mergeCell ref="F37:G37"/>
    <mergeCell ref="I37:J37"/>
    <mergeCell ref="K37:L37"/>
    <mergeCell ref="N37:O37"/>
    <mergeCell ref="F38:G38"/>
    <mergeCell ref="I38:J38"/>
    <mergeCell ref="K38:L38"/>
    <mergeCell ref="N38:O38"/>
    <mergeCell ref="F39:G39"/>
    <mergeCell ref="I39:J39"/>
    <mergeCell ref="K39:L39"/>
    <mergeCell ref="N39:O39"/>
    <mergeCell ref="C40:C41"/>
    <mergeCell ref="F40:G40"/>
    <mergeCell ref="I40:J40"/>
    <mergeCell ref="K40:L40"/>
    <mergeCell ref="N40:O40"/>
    <mergeCell ref="F41:G41"/>
    <mergeCell ref="I41:J41"/>
    <mergeCell ref="K41:L41"/>
    <mergeCell ref="N41:O41"/>
    <mergeCell ref="C42:C44"/>
    <mergeCell ref="F42:G42"/>
    <mergeCell ref="I42:J42"/>
    <mergeCell ref="K42:L42"/>
    <mergeCell ref="N42:O42"/>
    <mergeCell ref="F43:G43"/>
    <mergeCell ref="I43:J43"/>
    <mergeCell ref="K43:L43"/>
    <mergeCell ref="N43:O43"/>
    <mergeCell ref="F44:G44"/>
    <mergeCell ref="I44:J44"/>
    <mergeCell ref="K44:L44"/>
    <mergeCell ref="N44:O44"/>
    <mergeCell ref="C45:C47"/>
    <mergeCell ref="F45:G45"/>
    <mergeCell ref="I45:J45"/>
    <mergeCell ref="K45:L45"/>
    <mergeCell ref="N45:O45"/>
    <mergeCell ref="F46:G46"/>
    <mergeCell ref="I46:J46"/>
    <mergeCell ref="K46:L46"/>
    <mergeCell ref="N46:O46"/>
    <mergeCell ref="F47:G47"/>
    <mergeCell ref="I47:J47"/>
    <mergeCell ref="K47:L47"/>
    <mergeCell ref="N47:O47"/>
    <mergeCell ref="C48:C50"/>
    <mergeCell ref="F48:G48"/>
    <mergeCell ref="I48:J48"/>
    <mergeCell ref="K48:L48"/>
    <mergeCell ref="N48:O48"/>
    <mergeCell ref="F49:G49"/>
    <mergeCell ref="I49:J49"/>
    <mergeCell ref="K49:L49"/>
    <mergeCell ref="N49:O49"/>
    <mergeCell ref="F50:G50"/>
    <mergeCell ref="I50:J50"/>
    <mergeCell ref="K50:L50"/>
    <mergeCell ref="N50:O50"/>
  </mergeCells>
  <pageMargins left="3.937007874015748E-2" right="3.937007874015748E-2" top="0.19685039370078741" bottom="0.19685039370078741" header="0.11811023622047245" footer="0.11811023622047245"/>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D78F-4AAC-413D-8FA5-F46CE1288E63}">
  <sheetPr>
    <tabColor rgb="FFFF0000"/>
    <pageSetUpPr fitToPage="1"/>
  </sheetPr>
  <dimension ref="A1:BG83"/>
  <sheetViews>
    <sheetView topLeftCell="D43" zoomScale="70" zoomScaleNormal="70" zoomScaleSheetLayoutView="40" workbookViewId="0">
      <selection activeCell="I44" sqref="I44:J44"/>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9.5703125" customWidth="1"/>
    <col min="6" max="6" width="23.7109375" customWidth="1"/>
    <col min="7" max="7" width="26.7109375" customWidth="1"/>
    <col min="8" max="8" width="22.7109375" customWidth="1"/>
    <col min="9" max="9" width="23.7109375" customWidth="1"/>
    <col min="10" max="10" width="20.7109375" customWidth="1"/>
    <col min="11" max="11" width="23.7109375" customWidth="1"/>
    <col min="12" max="12" width="22.7109375" customWidth="1"/>
    <col min="13" max="13" width="30.7109375" customWidth="1"/>
    <col min="14" max="15" width="11.7109375" customWidth="1"/>
    <col min="17" max="17" width="19.28515625" bestFit="1" customWidth="1"/>
    <col min="18" max="18" width="17.42578125" customWidth="1"/>
  </cols>
  <sheetData>
    <row r="1" spans="1:59" ht="207.95" customHeight="1" x14ac:dyDescent="0.6">
      <c r="A1" s="5"/>
      <c r="B1" s="5"/>
      <c r="C1" s="5"/>
      <c r="D1" s="25"/>
      <c r="E1" s="24"/>
      <c r="F1" s="24"/>
      <c r="G1" s="24"/>
      <c r="H1" s="24"/>
      <c r="I1" s="24"/>
      <c r="J1" s="24"/>
      <c r="K1" s="24"/>
      <c r="L1" s="2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row>
    <row r="2" spans="1:59" ht="60" customHeight="1" x14ac:dyDescent="0.6">
      <c r="A2" s="5"/>
      <c r="B2" s="5"/>
      <c r="C2" s="5"/>
      <c r="D2" s="25"/>
      <c r="E2" s="24"/>
      <c r="F2" s="24"/>
      <c r="G2" s="24"/>
      <c r="H2" s="24"/>
      <c r="I2" s="24"/>
      <c r="J2" s="24"/>
      <c r="K2" s="81" t="s">
        <v>62</v>
      </c>
      <c r="L2" s="2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row>
    <row r="3" spans="1:59" ht="38.1" customHeight="1" x14ac:dyDescent="0.6">
      <c r="A3" s="5"/>
      <c r="B3" s="5"/>
      <c r="C3" s="5"/>
      <c r="D3" s="25"/>
      <c r="E3" s="24"/>
      <c r="F3" s="24"/>
      <c r="G3" s="24"/>
      <c r="H3" s="24"/>
      <c r="I3" s="24"/>
      <c r="J3" s="24"/>
      <c r="K3" s="243" t="s">
        <v>12</v>
      </c>
      <c r="L3" s="243"/>
      <c r="M3" s="239" t="s">
        <v>15</v>
      </c>
      <c r="N3" s="239"/>
      <c r="O3" s="239"/>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38.1" customHeight="1" x14ac:dyDescent="0.6">
      <c r="A4" s="5"/>
      <c r="B4" s="5"/>
      <c r="C4" s="5"/>
      <c r="D4" s="25"/>
      <c r="E4" s="24"/>
      <c r="F4" s="24"/>
      <c r="G4" s="24"/>
      <c r="H4" s="24"/>
      <c r="I4" s="24"/>
      <c r="J4" s="24"/>
      <c r="K4" s="243" t="s">
        <v>3</v>
      </c>
      <c r="L4" s="243"/>
      <c r="M4" s="240" t="s">
        <v>77</v>
      </c>
      <c r="N4" s="240"/>
      <c r="O4" s="240"/>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38.1" customHeight="1" x14ac:dyDescent="0.6">
      <c r="A5" s="5"/>
      <c r="B5" s="5"/>
      <c r="C5" s="5"/>
      <c r="D5" s="25"/>
      <c r="E5" s="24"/>
      <c r="F5" s="24"/>
      <c r="G5" s="24"/>
      <c r="H5" s="24"/>
      <c r="I5" s="24"/>
      <c r="J5" s="24"/>
      <c r="K5" s="243" t="s">
        <v>55</v>
      </c>
      <c r="L5" s="243"/>
      <c r="M5" s="239" t="s">
        <v>4</v>
      </c>
      <c r="N5" s="239"/>
      <c r="O5" s="239"/>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38.1" customHeight="1" x14ac:dyDescent="0.6">
      <c r="A6" s="5"/>
      <c r="B6" s="5"/>
      <c r="C6" s="5"/>
      <c r="D6" s="25"/>
      <c r="E6" s="24"/>
      <c r="F6" s="24"/>
      <c r="G6" s="24"/>
      <c r="H6" s="24"/>
      <c r="I6" s="24"/>
      <c r="J6" s="24"/>
      <c r="K6" s="243" t="s">
        <v>56</v>
      </c>
      <c r="L6" s="243"/>
      <c r="M6" s="240" t="s">
        <v>99</v>
      </c>
      <c r="N6" s="240"/>
      <c r="O6" s="240"/>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38.1" customHeight="1" x14ac:dyDescent="0.6">
      <c r="A7" s="5"/>
      <c r="B7" s="5"/>
      <c r="C7" s="5"/>
      <c r="D7" s="25"/>
      <c r="E7" s="24"/>
      <c r="F7" s="24"/>
      <c r="G7" s="24"/>
      <c r="H7" s="24"/>
      <c r="I7" s="24"/>
      <c r="J7" s="24"/>
      <c r="K7" s="243" t="s">
        <v>57</v>
      </c>
      <c r="L7" s="243"/>
      <c r="M7" s="244">
        <v>44341</v>
      </c>
      <c r="N7" s="244"/>
      <c r="O7" s="244"/>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38.1" customHeight="1" x14ac:dyDescent="0.6">
      <c r="A8" s="5"/>
      <c r="B8" s="5"/>
      <c r="C8" s="5"/>
      <c r="D8" s="25"/>
      <c r="E8" s="24"/>
      <c r="F8" s="24"/>
      <c r="G8" s="24"/>
      <c r="H8" s="24"/>
      <c r="I8" s="24"/>
      <c r="J8" s="24"/>
      <c r="K8" s="243" t="s">
        <v>58</v>
      </c>
      <c r="L8" s="243"/>
      <c r="M8" s="238">
        <v>46174</v>
      </c>
      <c r="N8" s="238"/>
      <c r="O8" s="238"/>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38.1" customHeight="1" x14ac:dyDescent="0.6">
      <c r="A9" s="5"/>
      <c r="B9" s="5"/>
      <c r="C9" s="5"/>
      <c r="D9" s="25"/>
      <c r="E9" s="24"/>
      <c r="F9" s="24"/>
      <c r="G9" s="24"/>
      <c r="H9" s="24"/>
      <c r="I9" s="24"/>
      <c r="J9" s="24"/>
      <c r="K9" s="243" t="s">
        <v>6</v>
      </c>
      <c r="L9" s="243"/>
      <c r="M9" s="239" t="s">
        <v>83</v>
      </c>
      <c r="N9" s="239"/>
      <c r="O9" s="239"/>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57.6" customHeight="1" x14ac:dyDescent="0.6">
      <c r="A10" s="5"/>
      <c r="B10" s="5"/>
      <c r="C10" s="5"/>
      <c r="D10" s="25"/>
      <c r="E10" s="24"/>
      <c r="F10" s="24"/>
      <c r="G10" s="24"/>
      <c r="H10" s="24"/>
      <c r="I10" s="24"/>
      <c r="J10" s="24"/>
      <c r="K10" s="243" t="s">
        <v>426</v>
      </c>
      <c r="L10" s="243"/>
      <c r="M10" s="240" t="s">
        <v>91</v>
      </c>
      <c r="N10" s="240"/>
      <c r="O10" s="240"/>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38.1" customHeight="1" x14ac:dyDescent="0.6">
      <c r="A11" s="5"/>
      <c r="B11" s="5"/>
      <c r="C11" s="5"/>
      <c r="D11" s="25"/>
      <c r="E11" s="24"/>
      <c r="F11" s="24"/>
      <c r="G11" s="24"/>
      <c r="H11" s="24"/>
      <c r="I11" s="24"/>
      <c r="J11" s="24"/>
      <c r="K11" s="243" t="s">
        <v>425</v>
      </c>
      <c r="L11" s="243"/>
      <c r="M11" s="241">
        <v>-4.0299999999999997E-3</v>
      </c>
      <c r="N11" s="241"/>
      <c r="O11" s="241"/>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38.1" customHeight="1" x14ac:dyDescent="0.6">
      <c r="A12" s="5"/>
      <c r="B12" s="5"/>
      <c r="C12" s="5"/>
      <c r="D12" s="25"/>
      <c r="E12" s="24"/>
      <c r="F12" s="24"/>
      <c r="G12" s="24"/>
      <c r="H12" s="24"/>
      <c r="I12" s="24"/>
      <c r="J12" s="24"/>
      <c r="K12" s="243" t="s">
        <v>59</v>
      </c>
      <c r="L12" s="243"/>
      <c r="M12" s="240" t="s">
        <v>11</v>
      </c>
      <c r="N12" s="240"/>
      <c r="O12" s="240"/>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38.1" customHeight="1" x14ac:dyDescent="0.6">
      <c r="A13" s="5"/>
      <c r="B13" s="5"/>
      <c r="C13" s="5"/>
      <c r="D13" s="25"/>
      <c r="E13" s="24"/>
      <c r="F13" s="24"/>
      <c r="G13" s="24"/>
      <c r="H13" s="24"/>
      <c r="I13" s="24"/>
      <c r="J13" s="24"/>
      <c r="K13" s="243" t="s">
        <v>5</v>
      </c>
      <c r="L13" s="243"/>
      <c r="M13" s="242" t="s">
        <v>7</v>
      </c>
      <c r="N13" s="242"/>
      <c r="O13" s="242"/>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40.9" customHeight="1" x14ac:dyDescent="0.3">
      <c r="A14" s="5"/>
      <c r="B14" s="5"/>
      <c r="C14" s="5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s="1" customFormat="1" ht="84.95" customHeight="1" x14ac:dyDescent="0.25">
      <c r="A15" s="12"/>
      <c r="B15" s="12"/>
      <c r="C15" s="151" t="s">
        <v>24</v>
      </c>
      <c r="D15" s="151" t="s">
        <v>25</v>
      </c>
      <c r="E15" s="151" t="s">
        <v>26</v>
      </c>
      <c r="F15" s="151" t="s">
        <v>27</v>
      </c>
      <c r="G15" s="152" t="s">
        <v>28</v>
      </c>
      <c r="H15" s="152" t="s">
        <v>29</v>
      </c>
      <c r="I15" s="152" t="s">
        <v>106</v>
      </c>
      <c r="J15" s="152" t="s">
        <v>107</v>
      </c>
      <c r="K15" s="152" t="s">
        <v>108</v>
      </c>
      <c r="L15" s="152" t="s">
        <v>109</v>
      </c>
      <c r="M15" s="152" t="s">
        <v>33</v>
      </c>
      <c r="N15" s="47"/>
      <c r="O15" s="47"/>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59" s="1" customFormat="1" ht="79.900000000000006" customHeight="1" x14ac:dyDescent="0.25">
      <c r="A16" s="12"/>
      <c r="B16" s="12"/>
      <c r="C16" s="153" t="s">
        <v>34</v>
      </c>
      <c r="D16" s="161" t="s">
        <v>43</v>
      </c>
      <c r="E16" s="163" t="s">
        <v>49</v>
      </c>
      <c r="F16" s="57" t="s">
        <v>1</v>
      </c>
      <c r="G16" s="58">
        <v>9</v>
      </c>
      <c r="H16" s="59">
        <v>18831689.219999999</v>
      </c>
      <c r="I16" s="68">
        <v>14286722.23</v>
      </c>
      <c r="J16" s="68">
        <v>0</v>
      </c>
      <c r="K16" s="68">
        <v>14286722.23</v>
      </c>
      <c r="L16" s="68">
        <v>4544966.99</v>
      </c>
      <c r="M16" s="61">
        <v>0.37847831959427614</v>
      </c>
      <c r="N16" s="73" t="s">
        <v>0</v>
      </c>
      <c r="O16" s="74"/>
      <c r="P16" s="12"/>
      <c r="Q16" s="18"/>
      <c r="R16" s="2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 customFormat="1" ht="54" customHeight="1" x14ac:dyDescent="0.25">
      <c r="A17" s="12"/>
      <c r="B17" s="12"/>
      <c r="C17" s="154" t="s">
        <v>35</v>
      </c>
      <c r="D17" s="162" t="s">
        <v>44</v>
      </c>
      <c r="E17" s="164" t="s">
        <v>66</v>
      </c>
      <c r="F17" s="63" t="s">
        <v>1</v>
      </c>
      <c r="G17" s="64">
        <v>3</v>
      </c>
      <c r="H17" s="65">
        <v>51914736.060000002</v>
      </c>
      <c r="I17" s="66">
        <v>29756572.059999999</v>
      </c>
      <c r="J17" s="66">
        <v>4544181.08</v>
      </c>
      <c r="K17" s="66">
        <v>34300753.140000001</v>
      </c>
      <c r="L17" s="66">
        <v>17613982.920000002</v>
      </c>
      <c r="M17" s="67">
        <v>0.3666666666666667</v>
      </c>
      <c r="N17" s="75" t="s">
        <v>0</v>
      </c>
      <c r="O17" s="76"/>
      <c r="P17" s="12"/>
      <c r="Q17" s="18"/>
      <c r="R17" s="2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 customFormat="1" ht="54" customHeight="1" x14ac:dyDescent="0.25">
      <c r="A18" s="12"/>
      <c r="B18" s="12"/>
      <c r="C18" s="154" t="s">
        <v>36</v>
      </c>
      <c r="D18" s="162" t="s">
        <v>44</v>
      </c>
      <c r="E18" s="164" t="s">
        <v>65</v>
      </c>
      <c r="F18" s="63" t="s">
        <v>2</v>
      </c>
      <c r="G18" s="64">
        <v>3</v>
      </c>
      <c r="H18" s="65">
        <v>254800000</v>
      </c>
      <c r="I18" s="66">
        <v>191790769.90400001</v>
      </c>
      <c r="J18" s="66">
        <v>33251693.720000003</v>
      </c>
      <c r="K18" s="66">
        <v>225042463.62400001</v>
      </c>
      <c r="L18" s="66">
        <v>29757536.375999995</v>
      </c>
      <c r="M18" s="67">
        <v>0.83333333333333337</v>
      </c>
      <c r="N18" s="75" t="s">
        <v>0</v>
      </c>
      <c r="O18" s="76"/>
      <c r="P18" s="12"/>
      <c r="Q18" s="18"/>
      <c r="R18" s="2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 customFormat="1" ht="69" customHeight="1" x14ac:dyDescent="0.25">
      <c r="A19" s="12"/>
      <c r="B19" s="12"/>
      <c r="C19" s="48" t="s">
        <v>63</v>
      </c>
      <c r="D19" s="56" t="s">
        <v>63</v>
      </c>
      <c r="E19" s="57" t="s">
        <v>67</v>
      </c>
      <c r="F19" s="57" t="s">
        <v>1</v>
      </c>
      <c r="G19" s="58">
        <v>4</v>
      </c>
      <c r="H19" s="59">
        <v>6297161.5</v>
      </c>
      <c r="I19" s="68">
        <v>5618927.8500000006</v>
      </c>
      <c r="J19" s="68">
        <v>499945.65</v>
      </c>
      <c r="K19" s="68">
        <v>6118873.5</v>
      </c>
      <c r="L19" s="68">
        <v>178288</v>
      </c>
      <c r="M19" s="61">
        <v>0.20250000000000001</v>
      </c>
      <c r="N19" s="73" t="s">
        <v>0</v>
      </c>
      <c r="O19" s="74"/>
      <c r="P19" s="12"/>
      <c r="Q19" s="18"/>
      <c r="R19" s="2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 customFormat="1" ht="64.900000000000006" customHeight="1" x14ac:dyDescent="0.25">
      <c r="A20" s="12"/>
      <c r="B20" s="12"/>
      <c r="C20" s="159" t="s">
        <v>41</v>
      </c>
      <c r="D20" s="162" t="s">
        <v>48</v>
      </c>
      <c r="E20" s="164" t="s">
        <v>53</v>
      </c>
      <c r="F20" s="63" t="s">
        <v>1</v>
      </c>
      <c r="G20" s="64">
        <v>5</v>
      </c>
      <c r="H20" s="65">
        <v>162900000</v>
      </c>
      <c r="I20" s="66">
        <v>101386247.2</v>
      </c>
      <c r="J20" s="66">
        <v>36171893.799999997</v>
      </c>
      <c r="K20" s="66">
        <v>137558141</v>
      </c>
      <c r="L20" s="66">
        <v>25341859</v>
      </c>
      <c r="M20" s="67">
        <v>0.32500000000000001</v>
      </c>
      <c r="N20" s="76"/>
      <c r="O20" s="75" t="s">
        <v>0</v>
      </c>
      <c r="P20" s="12"/>
      <c r="Q20" s="18"/>
      <c r="R20" s="2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 customFormat="1" ht="78.599999999999994" customHeight="1" x14ac:dyDescent="0.25">
      <c r="A21" s="12"/>
      <c r="B21" s="12"/>
      <c r="C21" s="157" t="s">
        <v>39</v>
      </c>
      <c r="D21" s="161" t="s">
        <v>46</v>
      </c>
      <c r="E21" s="57" t="s">
        <v>110</v>
      </c>
      <c r="F21" s="57" t="s">
        <v>1</v>
      </c>
      <c r="G21" s="58">
        <v>2</v>
      </c>
      <c r="H21" s="59">
        <v>1700000</v>
      </c>
      <c r="I21" s="68">
        <v>1699921.16</v>
      </c>
      <c r="J21" s="68">
        <v>0</v>
      </c>
      <c r="K21" s="68">
        <v>1699921.16</v>
      </c>
      <c r="L21" s="68">
        <v>78.840000000083819</v>
      </c>
      <c r="M21" s="61">
        <v>6.2717370705059103E-2</v>
      </c>
      <c r="N21" s="74"/>
      <c r="O21" s="73" t="s">
        <v>0</v>
      </c>
      <c r="P21" s="12"/>
      <c r="Q21" s="18"/>
      <c r="R21" s="2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 customFormat="1" ht="84" customHeight="1" x14ac:dyDescent="0.25">
      <c r="A22" s="12"/>
      <c r="B22" s="12"/>
      <c r="C22" s="262" t="s">
        <v>42</v>
      </c>
      <c r="D22" s="162" t="s">
        <v>105</v>
      </c>
      <c r="E22" s="63" t="s">
        <v>72</v>
      </c>
      <c r="F22" s="63" t="s">
        <v>1</v>
      </c>
      <c r="G22" s="64">
        <v>2</v>
      </c>
      <c r="H22" s="65">
        <v>9022071.0000000019</v>
      </c>
      <c r="I22" s="66">
        <v>6850186.5599999987</v>
      </c>
      <c r="J22" s="66">
        <v>1771884.67</v>
      </c>
      <c r="K22" s="66">
        <v>8622071.2300000004</v>
      </c>
      <c r="L22" s="66">
        <v>399999.77000000142</v>
      </c>
      <c r="M22" s="67">
        <v>0.479060773480663</v>
      </c>
      <c r="N22" s="76"/>
      <c r="O22" s="75" t="s">
        <v>0</v>
      </c>
      <c r="P22" s="12"/>
      <c r="Q22" s="18"/>
      <c r="R22" s="2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 customFormat="1" ht="67.150000000000006" customHeight="1" x14ac:dyDescent="0.25">
      <c r="A23" s="12"/>
      <c r="B23" s="12"/>
      <c r="C23" s="262"/>
      <c r="D23" s="162" t="s">
        <v>105</v>
      </c>
      <c r="E23" s="63" t="s">
        <v>104</v>
      </c>
      <c r="F23" s="63" t="s">
        <v>1</v>
      </c>
      <c r="G23" s="64">
        <v>2</v>
      </c>
      <c r="H23" s="65">
        <v>14892600</v>
      </c>
      <c r="I23" s="66">
        <v>7359800</v>
      </c>
      <c r="J23" s="66">
        <v>2239300</v>
      </c>
      <c r="K23" s="66">
        <v>9599100</v>
      </c>
      <c r="L23" s="66">
        <v>5293500</v>
      </c>
      <c r="M23" s="67">
        <v>0.745</v>
      </c>
      <c r="N23" s="75" t="s">
        <v>0</v>
      </c>
      <c r="O23" s="75" t="s">
        <v>0</v>
      </c>
      <c r="P23" s="12"/>
      <c r="Q23" s="18"/>
      <c r="R23" s="2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 customFormat="1" ht="38.1" customHeight="1" x14ac:dyDescent="0.25">
      <c r="A24" s="12"/>
      <c r="B24" s="12"/>
      <c r="C24" s="236" t="s">
        <v>21</v>
      </c>
      <c r="D24" s="236"/>
      <c r="E24" s="236"/>
      <c r="F24" s="236"/>
      <c r="G24" s="87">
        <v>30</v>
      </c>
      <c r="H24" s="70">
        <v>520358257.77999997</v>
      </c>
      <c r="I24" s="70">
        <v>358749146.96400005</v>
      </c>
      <c r="J24" s="70">
        <v>78478898.920000002</v>
      </c>
      <c r="K24" s="70">
        <v>437228045.88400006</v>
      </c>
      <c r="L24" s="70">
        <v>83130211.895999998</v>
      </c>
      <c r="M24" s="71">
        <v>0.38475802454073288</v>
      </c>
      <c r="N24" s="71"/>
      <c r="O24" s="71"/>
      <c r="P24" s="12"/>
      <c r="Q24" s="85"/>
      <c r="R24" s="89"/>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2" customFormat="1" ht="9.9499999999999993" customHeight="1" x14ac:dyDescent="0.25">
      <c r="C25" s="96"/>
      <c r="D25" s="96"/>
      <c r="E25" s="96"/>
      <c r="F25" s="96"/>
      <c r="G25" s="96"/>
      <c r="H25" s="97"/>
      <c r="I25" s="97"/>
      <c r="J25" s="97"/>
      <c r="K25" s="97"/>
      <c r="L25" s="97"/>
      <c r="M25" s="98"/>
      <c r="N25" s="98"/>
      <c r="O25" s="98"/>
      <c r="Q25" s="85"/>
      <c r="R25" s="99"/>
    </row>
    <row r="26" spans="1:59" ht="21" x14ac:dyDescent="0.35">
      <c r="A26" s="5"/>
      <c r="B26" s="5"/>
      <c r="C26" s="72" t="s">
        <v>54</v>
      </c>
      <c r="D26" s="5"/>
      <c r="E26" s="5"/>
      <c r="F26" s="5"/>
      <c r="G26" s="5"/>
      <c r="H26" s="5"/>
      <c r="I26" s="5"/>
      <c r="J26" s="5"/>
      <c r="K26" s="5"/>
      <c r="L26" s="5"/>
      <c r="M26" s="13"/>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9.9499999999999993" customHeight="1" x14ac:dyDescent="0.25">
      <c r="A27" s="5"/>
      <c r="B27" s="5"/>
      <c r="C27" s="5"/>
      <c r="D27" s="5"/>
      <c r="E27" s="5"/>
      <c r="F27" s="5"/>
      <c r="G27" s="5"/>
      <c r="H27" s="5"/>
      <c r="I27" s="11"/>
      <c r="J27" s="5"/>
      <c r="K27" s="5"/>
      <c r="L27" s="5"/>
      <c r="M27" s="13"/>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ht="51" customHeight="1" x14ac:dyDescent="0.25">
      <c r="A28" s="5"/>
      <c r="B28" s="5"/>
      <c r="C28" s="5"/>
      <c r="D28" s="19"/>
      <c r="E28" s="5"/>
      <c r="F28" s="20"/>
      <c r="G28" s="5"/>
      <c r="H28" s="21"/>
      <c r="I28" s="11"/>
      <c r="J28" s="14"/>
      <c r="K28" s="15"/>
      <c r="L28" s="5"/>
      <c r="M28" s="13"/>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ht="57" customHeight="1" x14ac:dyDescent="0.25">
      <c r="A29" s="5"/>
      <c r="B29" s="5"/>
      <c r="C29" s="81" t="s">
        <v>147</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ht="63" customHeight="1" x14ac:dyDescent="0.25">
      <c r="A30" s="5"/>
      <c r="B30" s="5"/>
      <c r="C30" s="182" t="s">
        <v>24</v>
      </c>
      <c r="D30" s="182" t="s">
        <v>25</v>
      </c>
      <c r="E30" s="182" t="s">
        <v>26</v>
      </c>
      <c r="F30" s="234" t="s">
        <v>132</v>
      </c>
      <c r="G30" s="234"/>
      <c r="H30" s="182" t="s">
        <v>27</v>
      </c>
      <c r="I30" s="234" t="s">
        <v>143</v>
      </c>
      <c r="J30" s="234"/>
      <c r="K30" s="234" t="s">
        <v>144</v>
      </c>
      <c r="L30" s="234"/>
      <c r="M30" s="182" t="s">
        <v>145</v>
      </c>
      <c r="N30" s="234" t="s">
        <v>437</v>
      </c>
      <c r="O30" s="234"/>
      <c r="P30" s="210"/>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30.15" customHeight="1" x14ac:dyDescent="0.25">
      <c r="A31" s="5"/>
      <c r="B31" s="5"/>
      <c r="C31" s="235" t="s">
        <v>34</v>
      </c>
      <c r="D31" s="183" t="s">
        <v>43</v>
      </c>
      <c r="E31" s="184" t="s">
        <v>68</v>
      </c>
      <c r="F31" s="221" t="s">
        <v>344</v>
      </c>
      <c r="G31" s="221"/>
      <c r="H31" s="197" t="s">
        <v>1</v>
      </c>
      <c r="I31" s="260" t="s">
        <v>221</v>
      </c>
      <c r="J31" s="261"/>
      <c r="K31" s="217" t="s">
        <v>222</v>
      </c>
      <c r="L31" s="217"/>
      <c r="M31" s="184" t="s">
        <v>420</v>
      </c>
      <c r="N31" s="247"/>
      <c r="O31" s="247"/>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ht="130.15" customHeight="1" x14ac:dyDescent="0.25">
      <c r="A32" s="5"/>
      <c r="B32" s="5"/>
      <c r="C32" s="235"/>
      <c r="D32" s="186" t="s">
        <v>43</v>
      </c>
      <c r="E32" s="187" t="s">
        <v>68</v>
      </c>
      <c r="F32" s="222" t="s">
        <v>223</v>
      </c>
      <c r="G32" s="222"/>
      <c r="H32" s="198" t="s">
        <v>1</v>
      </c>
      <c r="I32" s="228" t="s">
        <v>224</v>
      </c>
      <c r="J32" s="228"/>
      <c r="K32" s="228" t="s">
        <v>225</v>
      </c>
      <c r="L32" s="228"/>
      <c r="M32" s="187" t="s">
        <v>423</v>
      </c>
      <c r="N32" s="255"/>
      <c r="O32" s="25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30.15" customHeight="1" x14ac:dyDescent="0.25">
      <c r="A33" s="5"/>
      <c r="B33" s="5"/>
      <c r="C33" s="235"/>
      <c r="D33" s="183" t="s">
        <v>43</v>
      </c>
      <c r="E33" s="184" t="s">
        <v>68</v>
      </c>
      <c r="F33" s="221" t="s">
        <v>226</v>
      </c>
      <c r="G33" s="221"/>
      <c r="H33" s="197" t="s">
        <v>1</v>
      </c>
      <c r="I33" s="217" t="s">
        <v>227</v>
      </c>
      <c r="J33" s="246"/>
      <c r="K33" s="217" t="s">
        <v>228</v>
      </c>
      <c r="L33" s="217"/>
      <c r="M33" s="211" t="s">
        <v>423</v>
      </c>
      <c r="N33" s="247"/>
      <c r="O33" s="247"/>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ht="144" customHeight="1" x14ac:dyDescent="0.25">
      <c r="A34" s="5"/>
      <c r="B34" s="5"/>
      <c r="C34" s="235"/>
      <c r="D34" s="186" t="s">
        <v>43</v>
      </c>
      <c r="E34" s="187" t="s">
        <v>142</v>
      </c>
      <c r="F34" s="227" t="s">
        <v>229</v>
      </c>
      <c r="G34" s="227"/>
      <c r="H34" s="198" t="s">
        <v>1</v>
      </c>
      <c r="I34" s="228" t="s">
        <v>230</v>
      </c>
      <c r="J34" s="228"/>
      <c r="K34" s="228" t="s">
        <v>231</v>
      </c>
      <c r="L34" s="228"/>
      <c r="M34" s="213" t="s">
        <v>420</v>
      </c>
      <c r="N34" s="255"/>
      <c r="O34" s="25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ht="159.6" customHeight="1" x14ac:dyDescent="0.25">
      <c r="A35" s="5"/>
      <c r="B35" s="5"/>
      <c r="C35" s="235"/>
      <c r="D35" s="183" t="s">
        <v>43</v>
      </c>
      <c r="E35" s="184" t="s">
        <v>142</v>
      </c>
      <c r="F35" s="216" t="s">
        <v>232</v>
      </c>
      <c r="G35" s="216"/>
      <c r="H35" s="197" t="s">
        <v>1</v>
      </c>
      <c r="I35" s="217" t="s">
        <v>233</v>
      </c>
      <c r="J35" s="217"/>
      <c r="K35" s="217" t="s">
        <v>234</v>
      </c>
      <c r="L35" s="217"/>
      <c r="M35" s="211" t="s">
        <v>420</v>
      </c>
      <c r="N35" s="247"/>
      <c r="O35" s="247"/>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ht="130.15" customHeight="1" x14ac:dyDescent="0.25">
      <c r="A36" s="5"/>
      <c r="B36" s="5"/>
      <c r="C36" s="235"/>
      <c r="D36" s="186" t="s">
        <v>43</v>
      </c>
      <c r="E36" s="187" t="s">
        <v>142</v>
      </c>
      <c r="F36" s="227" t="s">
        <v>235</v>
      </c>
      <c r="G36" s="227"/>
      <c r="H36" s="198" t="s">
        <v>1</v>
      </c>
      <c r="I36" s="228" t="s">
        <v>236</v>
      </c>
      <c r="J36" s="248"/>
      <c r="K36" s="228" t="s">
        <v>248</v>
      </c>
      <c r="L36" s="228"/>
      <c r="M36" s="213" t="s">
        <v>420</v>
      </c>
      <c r="N36" s="255"/>
      <c r="O36" s="25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ht="144" customHeight="1" x14ac:dyDescent="0.25">
      <c r="A37" s="5"/>
      <c r="B37" s="5"/>
      <c r="C37" s="235"/>
      <c r="D37" s="183" t="s">
        <v>43</v>
      </c>
      <c r="E37" s="184" t="s">
        <v>142</v>
      </c>
      <c r="F37" s="216" t="s">
        <v>237</v>
      </c>
      <c r="G37" s="216"/>
      <c r="H37" s="197" t="s">
        <v>1</v>
      </c>
      <c r="I37" s="217" t="s">
        <v>238</v>
      </c>
      <c r="J37" s="246"/>
      <c r="K37" s="217" t="s">
        <v>247</v>
      </c>
      <c r="L37" s="217"/>
      <c r="M37" s="211" t="s">
        <v>420</v>
      </c>
      <c r="N37" s="247"/>
      <c r="O37" s="247"/>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ht="151.15" customHeight="1" x14ac:dyDescent="0.25">
      <c r="A38" s="5"/>
      <c r="B38" s="5"/>
      <c r="C38" s="235"/>
      <c r="D38" s="186" t="s">
        <v>43</v>
      </c>
      <c r="E38" s="187" t="s">
        <v>142</v>
      </c>
      <c r="F38" s="227" t="s">
        <v>244</v>
      </c>
      <c r="G38" s="227"/>
      <c r="H38" s="198" t="s">
        <v>1</v>
      </c>
      <c r="I38" s="228" t="s">
        <v>245</v>
      </c>
      <c r="J38" s="248"/>
      <c r="K38" s="228" t="s">
        <v>246</v>
      </c>
      <c r="L38" s="228"/>
      <c r="M38" s="213" t="s">
        <v>420</v>
      </c>
      <c r="N38" s="255"/>
      <c r="O38" s="25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ht="153.6" customHeight="1" x14ac:dyDescent="0.25">
      <c r="A39" s="5"/>
      <c r="B39" s="5"/>
      <c r="C39" s="235"/>
      <c r="D39" s="183" t="s">
        <v>43</v>
      </c>
      <c r="E39" s="184" t="s">
        <v>142</v>
      </c>
      <c r="F39" s="216" t="s">
        <v>239</v>
      </c>
      <c r="G39" s="216"/>
      <c r="H39" s="197" t="s">
        <v>1</v>
      </c>
      <c r="I39" s="217" t="s">
        <v>240</v>
      </c>
      <c r="J39" s="246"/>
      <c r="K39" s="217" t="s">
        <v>249</v>
      </c>
      <c r="L39" s="217"/>
      <c r="M39" s="211" t="s">
        <v>420</v>
      </c>
      <c r="N39" s="247"/>
      <c r="O39" s="247"/>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130.15" customHeight="1" x14ac:dyDescent="0.25">
      <c r="A40" s="5"/>
      <c r="B40" s="5"/>
      <c r="C40" s="235"/>
      <c r="D40" s="186" t="s">
        <v>43</v>
      </c>
      <c r="E40" s="187" t="s">
        <v>220</v>
      </c>
      <c r="F40" s="227" t="s">
        <v>241</v>
      </c>
      <c r="G40" s="227"/>
      <c r="H40" s="198" t="s">
        <v>1</v>
      </c>
      <c r="I40" s="228" t="s">
        <v>243</v>
      </c>
      <c r="J40" s="248"/>
      <c r="K40" s="228" t="s">
        <v>242</v>
      </c>
      <c r="L40" s="228"/>
      <c r="M40" s="213" t="s">
        <v>423</v>
      </c>
      <c r="N40" s="255"/>
      <c r="O40" s="25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141.6" customHeight="1" x14ac:dyDescent="0.25">
      <c r="A41" s="5"/>
      <c r="B41" s="5"/>
      <c r="C41" s="233" t="s">
        <v>75</v>
      </c>
      <c r="D41" s="183" t="s">
        <v>44</v>
      </c>
      <c r="E41" s="190" t="s">
        <v>65</v>
      </c>
      <c r="F41" s="258" t="s">
        <v>250</v>
      </c>
      <c r="G41" s="258"/>
      <c r="H41" s="197" t="s">
        <v>1</v>
      </c>
      <c r="I41" s="217" t="s">
        <v>484</v>
      </c>
      <c r="J41" s="246"/>
      <c r="K41" s="217" t="s">
        <v>251</v>
      </c>
      <c r="L41" s="217"/>
      <c r="M41" s="190" t="s">
        <v>420</v>
      </c>
      <c r="N41" s="247"/>
      <c r="O41" s="247"/>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ht="130.15" customHeight="1" x14ac:dyDescent="0.25">
      <c r="A42" s="5"/>
      <c r="B42" s="5"/>
      <c r="C42" s="233"/>
      <c r="D42" s="186" t="s">
        <v>44</v>
      </c>
      <c r="E42" s="189" t="s">
        <v>65</v>
      </c>
      <c r="F42" s="259" t="s">
        <v>252</v>
      </c>
      <c r="G42" s="259"/>
      <c r="H42" s="198" t="s">
        <v>1</v>
      </c>
      <c r="I42" s="228" t="s">
        <v>490</v>
      </c>
      <c r="J42" s="248"/>
      <c r="K42" s="228" t="s">
        <v>253</v>
      </c>
      <c r="L42" s="228"/>
      <c r="M42" s="213" t="s">
        <v>423</v>
      </c>
      <c r="N42" s="255"/>
      <c r="O42" s="25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ht="130.15" customHeight="1" x14ac:dyDescent="0.25">
      <c r="A43" s="5"/>
      <c r="B43" s="5"/>
      <c r="C43" s="233"/>
      <c r="D43" s="183" t="s">
        <v>44</v>
      </c>
      <c r="E43" s="190" t="s">
        <v>65</v>
      </c>
      <c r="F43" s="258" t="s">
        <v>254</v>
      </c>
      <c r="G43" s="258"/>
      <c r="H43" s="197" t="s">
        <v>1</v>
      </c>
      <c r="I43" s="217" t="s">
        <v>491</v>
      </c>
      <c r="J43" s="246"/>
      <c r="K43" s="217" t="s">
        <v>255</v>
      </c>
      <c r="L43" s="217"/>
      <c r="M43" s="211" t="s">
        <v>423</v>
      </c>
      <c r="N43" s="247"/>
      <c r="O43" s="247"/>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ht="130.15" customHeight="1" x14ac:dyDescent="0.25">
      <c r="A44" s="5"/>
      <c r="B44" s="5"/>
      <c r="C44" s="233"/>
      <c r="D44" s="186" t="s">
        <v>44</v>
      </c>
      <c r="E44" s="189" t="s">
        <v>65</v>
      </c>
      <c r="F44" s="259" t="s">
        <v>256</v>
      </c>
      <c r="G44" s="259"/>
      <c r="H44" s="199" t="s">
        <v>2</v>
      </c>
      <c r="I44" s="228" t="s">
        <v>485</v>
      </c>
      <c r="J44" s="248"/>
      <c r="K44" s="228" t="s">
        <v>257</v>
      </c>
      <c r="L44" s="228"/>
      <c r="M44" s="214" t="s">
        <v>420</v>
      </c>
      <c r="N44" s="255"/>
      <c r="O44" s="25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ht="130.15" customHeight="1" x14ac:dyDescent="0.25">
      <c r="A45" s="5"/>
      <c r="B45" s="5"/>
      <c r="C45" s="233"/>
      <c r="D45" s="183" t="s">
        <v>44</v>
      </c>
      <c r="E45" s="184" t="s">
        <v>65</v>
      </c>
      <c r="F45" s="258" t="s">
        <v>258</v>
      </c>
      <c r="G45" s="258"/>
      <c r="H45" s="190" t="s">
        <v>2</v>
      </c>
      <c r="I45" s="217" t="s">
        <v>486</v>
      </c>
      <c r="J45" s="246"/>
      <c r="K45" s="217" t="s">
        <v>259</v>
      </c>
      <c r="L45" s="217"/>
      <c r="M45" s="212" t="s">
        <v>420</v>
      </c>
      <c r="N45" s="247"/>
      <c r="O45" s="247"/>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ht="130.15" customHeight="1" x14ac:dyDescent="0.25">
      <c r="A46" s="5"/>
      <c r="B46" s="5"/>
      <c r="C46" s="233"/>
      <c r="D46" s="186" t="s">
        <v>44</v>
      </c>
      <c r="E46" s="187" t="s">
        <v>65</v>
      </c>
      <c r="F46" s="259" t="s">
        <v>261</v>
      </c>
      <c r="G46" s="259"/>
      <c r="H46" s="200" t="s">
        <v>2</v>
      </c>
      <c r="I46" s="228" t="s">
        <v>487</v>
      </c>
      <c r="J46" s="248"/>
      <c r="K46" s="228" t="s">
        <v>260</v>
      </c>
      <c r="L46" s="228"/>
      <c r="M46" s="214" t="s">
        <v>420</v>
      </c>
      <c r="N46" s="255"/>
      <c r="O46" s="25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ht="130.15" customHeight="1" x14ac:dyDescent="0.25">
      <c r="A47" s="5"/>
      <c r="B47" s="5"/>
      <c r="C47" s="256" t="s">
        <v>63</v>
      </c>
      <c r="D47" s="183" t="s">
        <v>63</v>
      </c>
      <c r="E47" s="184" t="s">
        <v>262</v>
      </c>
      <c r="F47" s="216" t="s">
        <v>271</v>
      </c>
      <c r="G47" s="216"/>
      <c r="H47" s="184" t="s">
        <v>1</v>
      </c>
      <c r="I47" s="217" t="s">
        <v>268</v>
      </c>
      <c r="J47" s="217"/>
      <c r="K47" s="217" t="s">
        <v>264</v>
      </c>
      <c r="L47" s="217"/>
      <c r="M47" s="212" t="s">
        <v>420</v>
      </c>
      <c r="N47" s="247"/>
      <c r="O47" s="247"/>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130.15" customHeight="1" x14ac:dyDescent="0.25">
      <c r="A48" s="5"/>
      <c r="B48" s="5"/>
      <c r="C48" s="256"/>
      <c r="D48" s="186" t="s">
        <v>63</v>
      </c>
      <c r="E48" s="187" t="s">
        <v>263</v>
      </c>
      <c r="F48" s="227" t="s">
        <v>272</v>
      </c>
      <c r="G48" s="227"/>
      <c r="H48" s="187" t="s">
        <v>1</v>
      </c>
      <c r="I48" s="228" t="s">
        <v>268</v>
      </c>
      <c r="J48" s="228"/>
      <c r="K48" s="228" t="s">
        <v>265</v>
      </c>
      <c r="L48" s="228"/>
      <c r="M48" s="213" t="s">
        <v>423</v>
      </c>
      <c r="N48" s="255"/>
      <c r="O48" s="25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ht="146.44999999999999" customHeight="1" x14ac:dyDescent="0.25">
      <c r="A49" s="5"/>
      <c r="B49" s="5"/>
      <c r="C49" s="256"/>
      <c r="D49" s="183" t="s">
        <v>63</v>
      </c>
      <c r="E49" s="184" t="s">
        <v>263</v>
      </c>
      <c r="F49" s="216" t="s">
        <v>273</v>
      </c>
      <c r="G49" s="216"/>
      <c r="H49" s="184" t="s">
        <v>1</v>
      </c>
      <c r="I49" s="217" t="s">
        <v>269</v>
      </c>
      <c r="J49" s="217"/>
      <c r="K49" s="217" t="s">
        <v>266</v>
      </c>
      <c r="L49" s="217"/>
      <c r="M49" s="211" t="s">
        <v>423</v>
      </c>
      <c r="N49" s="247"/>
      <c r="O49" s="247"/>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ht="139.15" customHeight="1" x14ac:dyDescent="0.25">
      <c r="A50" s="5"/>
      <c r="B50" s="5"/>
      <c r="C50" s="256"/>
      <c r="D50" s="186" t="s">
        <v>63</v>
      </c>
      <c r="E50" s="187" t="s">
        <v>263</v>
      </c>
      <c r="F50" s="227" t="s">
        <v>274</v>
      </c>
      <c r="G50" s="227"/>
      <c r="H50" s="187" t="s">
        <v>1</v>
      </c>
      <c r="I50" s="228" t="s">
        <v>270</v>
      </c>
      <c r="J50" s="228"/>
      <c r="K50" s="228" t="s">
        <v>267</v>
      </c>
      <c r="L50" s="228"/>
      <c r="M50" s="214" t="s">
        <v>420</v>
      </c>
      <c r="N50" s="255"/>
      <c r="O50" s="25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ht="130.15" customHeight="1" x14ac:dyDescent="0.25">
      <c r="A51" s="5"/>
      <c r="B51" s="5"/>
      <c r="C51" s="230" t="s">
        <v>41</v>
      </c>
      <c r="D51" s="183" t="s">
        <v>48</v>
      </c>
      <c r="E51" s="190" t="s">
        <v>450</v>
      </c>
      <c r="F51" s="216" t="s">
        <v>282</v>
      </c>
      <c r="G51" s="216"/>
      <c r="H51" s="184" t="s">
        <v>1</v>
      </c>
      <c r="I51" s="246"/>
      <c r="J51" s="246"/>
      <c r="K51" s="217" t="s">
        <v>275</v>
      </c>
      <c r="L51" s="217"/>
      <c r="M51" s="211" t="s">
        <v>423</v>
      </c>
      <c r="N51" s="247"/>
      <c r="O51" s="247"/>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50" customHeight="1" x14ac:dyDescent="0.25">
      <c r="A52" s="5"/>
      <c r="B52" s="5"/>
      <c r="C52" s="230"/>
      <c r="D52" s="186" t="s">
        <v>48</v>
      </c>
      <c r="E52" s="189" t="s">
        <v>450</v>
      </c>
      <c r="F52" s="227" t="s">
        <v>281</v>
      </c>
      <c r="G52" s="227"/>
      <c r="H52" s="187" t="s">
        <v>1</v>
      </c>
      <c r="I52" s="248"/>
      <c r="J52" s="248"/>
      <c r="K52" s="228" t="s">
        <v>276</v>
      </c>
      <c r="L52" s="228"/>
      <c r="M52" s="213" t="s">
        <v>423</v>
      </c>
      <c r="N52" s="255"/>
      <c r="O52" s="25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ht="154.9" customHeight="1" x14ac:dyDescent="0.25">
      <c r="A53" s="5"/>
      <c r="B53" s="5"/>
      <c r="C53" s="230"/>
      <c r="D53" s="183" t="s">
        <v>48</v>
      </c>
      <c r="E53" s="190" t="s">
        <v>450</v>
      </c>
      <c r="F53" s="216" t="s">
        <v>280</v>
      </c>
      <c r="G53" s="216"/>
      <c r="H53" s="184" t="s">
        <v>1</v>
      </c>
      <c r="I53" s="246"/>
      <c r="J53" s="246"/>
      <c r="K53" s="217" t="s">
        <v>277</v>
      </c>
      <c r="L53" s="217"/>
      <c r="M53" s="211" t="s">
        <v>423</v>
      </c>
      <c r="N53" s="247"/>
      <c r="O53" s="247"/>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ht="146.44999999999999" customHeight="1" x14ac:dyDescent="0.25">
      <c r="A54" s="5"/>
      <c r="B54" s="5"/>
      <c r="C54" s="230"/>
      <c r="D54" s="186" t="s">
        <v>48</v>
      </c>
      <c r="E54" s="189" t="s">
        <v>450</v>
      </c>
      <c r="F54" s="227" t="s">
        <v>283</v>
      </c>
      <c r="G54" s="227"/>
      <c r="H54" s="187" t="s">
        <v>1</v>
      </c>
      <c r="I54" s="248"/>
      <c r="J54" s="248"/>
      <c r="K54" s="228" t="s">
        <v>278</v>
      </c>
      <c r="L54" s="228"/>
      <c r="M54" s="213" t="s">
        <v>423</v>
      </c>
      <c r="N54" s="255"/>
      <c r="O54" s="25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ht="142.9" customHeight="1" x14ac:dyDescent="0.25">
      <c r="A55" s="5"/>
      <c r="B55" s="5"/>
      <c r="C55" s="230"/>
      <c r="D55" s="183" t="s">
        <v>48</v>
      </c>
      <c r="E55" s="190" t="s">
        <v>450</v>
      </c>
      <c r="F55" s="216" t="s">
        <v>284</v>
      </c>
      <c r="G55" s="216"/>
      <c r="H55" s="184" t="s">
        <v>1</v>
      </c>
      <c r="I55" s="246"/>
      <c r="J55" s="246"/>
      <c r="K55" s="217" t="s">
        <v>279</v>
      </c>
      <c r="L55" s="217"/>
      <c r="M55" s="211" t="s">
        <v>423</v>
      </c>
      <c r="N55" s="247"/>
      <c r="O55" s="247"/>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ht="150" customHeight="1" x14ac:dyDescent="0.25">
      <c r="A56" s="5"/>
      <c r="B56" s="5"/>
      <c r="C56" s="257" t="s">
        <v>39</v>
      </c>
      <c r="D56" s="186" t="s">
        <v>451</v>
      </c>
      <c r="E56" s="187" t="s">
        <v>451</v>
      </c>
      <c r="F56" s="227" t="s">
        <v>285</v>
      </c>
      <c r="G56" s="227"/>
      <c r="H56" s="187" t="s">
        <v>1</v>
      </c>
      <c r="I56" s="248"/>
      <c r="J56" s="248"/>
      <c r="K56" s="223" t="s">
        <v>286</v>
      </c>
      <c r="L56" s="223"/>
      <c r="M56" s="187" t="s">
        <v>424</v>
      </c>
      <c r="N56" s="255"/>
      <c r="O56" s="25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ht="139.15" customHeight="1" x14ac:dyDescent="0.25">
      <c r="A57" s="5"/>
      <c r="B57" s="5"/>
      <c r="C57" s="257"/>
      <c r="D57" s="183" t="s">
        <v>452</v>
      </c>
      <c r="E57" s="184" t="s">
        <v>452</v>
      </c>
      <c r="F57" s="216" t="s">
        <v>287</v>
      </c>
      <c r="G57" s="216"/>
      <c r="H57" s="184" t="s">
        <v>1</v>
      </c>
      <c r="I57" s="246"/>
      <c r="J57" s="246"/>
      <c r="K57" s="231" t="s">
        <v>288</v>
      </c>
      <c r="L57" s="231"/>
      <c r="M57" s="184" t="s">
        <v>424</v>
      </c>
      <c r="N57" s="247"/>
      <c r="O57" s="247"/>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ht="130.15" customHeight="1" x14ac:dyDescent="0.25">
      <c r="A58" s="5"/>
      <c r="B58" s="5"/>
      <c r="C58" s="225" t="s">
        <v>42</v>
      </c>
      <c r="D58" s="186" t="s">
        <v>105</v>
      </c>
      <c r="E58" s="187" t="s">
        <v>104</v>
      </c>
      <c r="F58" s="227" t="s">
        <v>432</v>
      </c>
      <c r="G58" s="227"/>
      <c r="H58" s="187" t="s">
        <v>1</v>
      </c>
      <c r="I58" s="224" t="s">
        <v>454</v>
      </c>
      <c r="J58" s="224"/>
      <c r="K58" s="228" t="s">
        <v>431</v>
      </c>
      <c r="L58" s="228"/>
      <c r="M58" s="213" t="s">
        <v>423</v>
      </c>
      <c r="N58" s="255"/>
      <c r="O58" s="25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ht="130.15" customHeight="1" x14ac:dyDescent="0.25">
      <c r="A59" s="5"/>
      <c r="B59" s="5"/>
      <c r="C59" s="225"/>
      <c r="D59" s="183" t="s">
        <v>105</v>
      </c>
      <c r="E59" s="184" t="s">
        <v>104</v>
      </c>
      <c r="F59" s="221" t="s">
        <v>140</v>
      </c>
      <c r="G59" s="221"/>
      <c r="H59" s="184" t="s">
        <v>1</v>
      </c>
      <c r="I59" s="218" t="s">
        <v>454</v>
      </c>
      <c r="J59" s="218"/>
      <c r="K59" s="217" t="s">
        <v>430</v>
      </c>
      <c r="L59" s="217"/>
      <c r="M59" s="211" t="s">
        <v>423</v>
      </c>
      <c r="N59" s="247"/>
      <c r="O59" s="247"/>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ht="144" customHeight="1" x14ac:dyDescent="0.25">
      <c r="A60" s="5"/>
      <c r="B60" s="5"/>
      <c r="C60" s="225"/>
      <c r="D60" s="186" t="s">
        <v>105</v>
      </c>
      <c r="E60" s="187" t="s">
        <v>453</v>
      </c>
      <c r="F60" s="227" t="s">
        <v>293</v>
      </c>
      <c r="G60" s="227"/>
      <c r="H60" s="187" t="s">
        <v>1</v>
      </c>
      <c r="I60" s="229"/>
      <c r="J60" s="229"/>
      <c r="K60" s="229" t="s">
        <v>290</v>
      </c>
      <c r="L60" s="229"/>
      <c r="M60" s="213" t="s">
        <v>423</v>
      </c>
      <c r="N60" s="255"/>
      <c r="O60" s="25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9" ht="130.15" customHeight="1" x14ac:dyDescent="0.25">
      <c r="A61" s="5"/>
      <c r="B61" s="5"/>
      <c r="C61" s="225"/>
      <c r="D61" s="183" t="s">
        <v>105</v>
      </c>
      <c r="E61" s="184" t="s">
        <v>289</v>
      </c>
      <c r="F61" s="216" t="s">
        <v>292</v>
      </c>
      <c r="G61" s="216"/>
      <c r="H61" s="184" t="s">
        <v>1</v>
      </c>
      <c r="I61" s="218"/>
      <c r="J61" s="218"/>
      <c r="K61" s="218" t="s">
        <v>291</v>
      </c>
      <c r="L61" s="218"/>
      <c r="M61" s="211" t="s">
        <v>423</v>
      </c>
      <c r="N61" s="247"/>
      <c r="O61" s="247"/>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9" ht="130.1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9" ht="130.1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9" ht="130.1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3:56" ht="130.15" customHeight="1" x14ac:dyDescent="0.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3:56" ht="130.15" customHeight="1" x14ac:dyDescent="0.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3:56" ht="130.15" customHeight="1" x14ac:dyDescent="0.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3:56" ht="130.15" customHeight="1" x14ac:dyDescent="0.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3:56" ht="130.15" customHeight="1" x14ac:dyDescent="0.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3:56" ht="130.15" customHeight="1" x14ac:dyDescent="0.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3:56" ht="130.15" customHeight="1" x14ac:dyDescent="0.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3:56" ht="130.15" customHeight="1" x14ac:dyDescent="0.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3:56" ht="130.15" customHeight="1" x14ac:dyDescent="0.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row>
    <row r="74" spans="3:56" ht="130.15" customHeight="1" x14ac:dyDescent="0.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3:56" ht="130.15" customHeight="1" x14ac:dyDescent="0.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3:56" ht="130.15" customHeight="1" x14ac:dyDescent="0.2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3:56" ht="130.15" customHeight="1" x14ac:dyDescent="0.2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3:56" ht="130.15" customHeight="1" x14ac:dyDescent="0.2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3:56" ht="130.15" customHeight="1" x14ac:dyDescent="0.2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row r="80" spans="3:56" ht="130.15" customHeight="1" x14ac:dyDescent="0.2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6:56" ht="130.15" customHeight="1" x14ac:dyDescent="0.2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6:56" ht="130.15" customHeight="1" x14ac:dyDescent="0.2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row>
    <row r="83" spans="16:56" ht="130.15" customHeight="1" x14ac:dyDescent="0.2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sheetData>
  <mergeCells count="158">
    <mergeCell ref="K8:L8"/>
    <mergeCell ref="M8:O8"/>
    <mergeCell ref="K9:L9"/>
    <mergeCell ref="K12:L12"/>
    <mergeCell ref="K3:L3"/>
    <mergeCell ref="M3:O3"/>
    <mergeCell ref="K4:L4"/>
    <mergeCell ref="M4:O4"/>
    <mergeCell ref="K5:L5"/>
    <mergeCell ref="M5:O5"/>
    <mergeCell ref="K6:L6"/>
    <mergeCell ref="M6:O6"/>
    <mergeCell ref="K7:L7"/>
    <mergeCell ref="M7:O7"/>
    <mergeCell ref="M12:O12"/>
    <mergeCell ref="K13:L13"/>
    <mergeCell ref="M13:O13"/>
    <mergeCell ref="M9:O9"/>
    <mergeCell ref="K10:L10"/>
    <mergeCell ref="M10:O10"/>
    <mergeCell ref="K11:L11"/>
    <mergeCell ref="M11:O11"/>
    <mergeCell ref="C24:F24"/>
    <mergeCell ref="C22:C23"/>
    <mergeCell ref="F30:G30"/>
    <mergeCell ref="I30:J30"/>
    <mergeCell ref="K30:L30"/>
    <mergeCell ref="N30:O30"/>
    <mergeCell ref="C31:C40"/>
    <mergeCell ref="F31:G31"/>
    <mergeCell ref="I31:J31"/>
    <mergeCell ref="K31:L31"/>
    <mergeCell ref="N31:O31"/>
    <mergeCell ref="F32:G32"/>
    <mergeCell ref="I32:J32"/>
    <mergeCell ref="K32:L32"/>
    <mergeCell ref="N32:O32"/>
    <mergeCell ref="F33:G33"/>
    <mergeCell ref="I33:J33"/>
    <mergeCell ref="K33:L33"/>
    <mergeCell ref="F35:G35"/>
    <mergeCell ref="I35:J35"/>
    <mergeCell ref="K35:L35"/>
    <mergeCell ref="N35:O35"/>
    <mergeCell ref="F36:G36"/>
    <mergeCell ref="I36:J36"/>
    <mergeCell ref="K36:L36"/>
    <mergeCell ref="N36:O36"/>
    <mergeCell ref="N33:O33"/>
    <mergeCell ref="F34:G34"/>
    <mergeCell ref="I34:J34"/>
    <mergeCell ref="K34:L34"/>
    <mergeCell ref="N34:O34"/>
    <mergeCell ref="F39:G39"/>
    <mergeCell ref="I39:J39"/>
    <mergeCell ref="K39:L39"/>
    <mergeCell ref="N39:O39"/>
    <mergeCell ref="F40:G40"/>
    <mergeCell ref="I40:J40"/>
    <mergeCell ref="K40:L40"/>
    <mergeCell ref="N40:O40"/>
    <mergeCell ref="F37:G37"/>
    <mergeCell ref="I37:J37"/>
    <mergeCell ref="K37:L37"/>
    <mergeCell ref="N37:O37"/>
    <mergeCell ref="F38:G38"/>
    <mergeCell ref="I38:J38"/>
    <mergeCell ref="K38:L38"/>
    <mergeCell ref="N38:O38"/>
    <mergeCell ref="F49:G49"/>
    <mergeCell ref="I49:J49"/>
    <mergeCell ref="K49:L49"/>
    <mergeCell ref="N49:O49"/>
    <mergeCell ref="N46:O46"/>
    <mergeCell ref="C41:C46"/>
    <mergeCell ref="F41:G41"/>
    <mergeCell ref="I41:J41"/>
    <mergeCell ref="K41:L41"/>
    <mergeCell ref="N41:O41"/>
    <mergeCell ref="F42:G42"/>
    <mergeCell ref="I42:J42"/>
    <mergeCell ref="K42:L42"/>
    <mergeCell ref="N42:O42"/>
    <mergeCell ref="F43:G43"/>
    <mergeCell ref="I43:J43"/>
    <mergeCell ref="K43:L43"/>
    <mergeCell ref="N43:O43"/>
    <mergeCell ref="F44:G44"/>
    <mergeCell ref="I44:J44"/>
    <mergeCell ref="K44:L44"/>
    <mergeCell ref="F46:G46"/>
    <mergeCell ref="I46:J46"/>
    <mergeCell ref="K46:L46"/>
    <mergeCell ref="N44:O44"/>
    <mergeCell ref="F45:G45"/>
    <mergeCell ref="I45:J45"/>
    <mergeCell ref="K45:L45"/>
    <mergeCell ref="N45:O45"/>
    <mergeCell ref="I47:J47"/>
    <mergeCell ref="K47:L47"/>
    <mergeCell ref="N47:O47"/>
    <mergeCell ref="F48:G48"/>
    <mergeCell ref="I48:J48"/>
    <mergeCell ref="K48:L48"/>
    <mergeCell ref="N48:O48"/>
    <mergeCell ref="N52:O52"/>
    <mergeCell ref="F53:G53"/>
    <mergeCell ref="I53:J53"/>
    <mergeCell ref="K53:L53"/>
    <mergeCell ref="N53:O53"/>
    <mergeCell ref="F54:G54"/>
    <mergeCell ref="I54:J54"/>
    <mergeCell ref="K54:L54"/>
    <mergeCell ref="F50:G50"/>
    <mergeCell ref="I50:J50"/>
    <mergeCell ref="K50:L50"/>
    <mergeCell ref="N50:O50"/>
    <mergeCell ref="C47:C50"/>
    <mergeCell ref="F47:G47"/>
    <mergeCell ref="C56:C57"/>
    <mergeCell ref="F56:G56"/>
    <mergeCell ref="I56:J56"/>
    <mergeCell ref="K56:L56"/>
    <mergeCell ref="N56:O56"/>
    <mergeCell ref="F57:G57"/>
    <mergeCell ref="I57:J57"/>
    <mergeCell ref="K57:L57"/>
    <mergeCell ref="N57:O57"/>
    <mergeCell ref="N54:O54"/>
    <mergeCell ref="F55:G55"/>
    <mergeCell ref="I55:J55"/>
    <mergeCell ref="K55:L55"/>
    <mergeCell ref="N55:O55"/>
    <mergeCell ref="C51:C55"/>
    <mergeCell ref="F51:G51"/>
    <mergeCell ref="I51:J51"/>
    <mergeCell ref="K51:L51"/>
    <mergeCell ref="N51:O51"/>
    <mergeCell ref="F52:G52"/>
    <mergeCell ref="I52:J52"/>
    <mergeCell ref="K52:L52"/>
    <mergeCell ref="N61:O61"/>
    <mergeCell ref="C58:C61"/>
    <mergeCell ref="F58:G58"/>
    <mergeCell ref="I58:J58"/>
    <mergeCell ref="K58:L58"/>
    <mergeCell ref="N58:O58"/>
    <mergeCell ref="F59:G59"/>
    <mergeCell ref="I59:J59"/>
    <mergeCell ref="K59:L59"/>
    <mergeCell ref="N59:O59"/>
    <mergeCell ref="F60:G60"/>
    <mergeCell ref="I60:J60"/>
    <mergeCell ref="K60:L60"/>
    <mergeCell ref="N60:O60"/>
    <mergeCell ref="F61:G61"/>
    <mergeCell ref="I61:J61"/>
    <mergeCell ref="K61:L61"/>
  </mergeCells>
  <dataValidations count="1">
    <dataValidation type="list" allowBlank="1" showInputMessage="1" showErrorMessage="1" sqref="E56" xr:uid="{638469BE-6D7C-4DF6-9480-CFDB5353B86E}">
      <formula1>DOMAINES</formula1>
    </dataValidation>
  </dataValidations>
  <pageMargins left="3.937007874015748E-2" right="3.937007874015748E-2" top="0.19685039370078741" bottom="0.19685039370078741" header="0.11811023622047245" footer="0.11811023622047245"/>
  <pageSetup paperSize="9" scale="37" orientation="landscape" r:id="rId1"/>
  <rowBreaks count="1" manualBreakCount="1">
    <brk id="27" max="16383" man="1"/>
  </rowBreaks>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A21B-DA04-4F5F-BF67-047AB85E0827}">
  <sheetPr>
    <tabColor rgb="FFFF0000"/>
    <pageSetUpPr fitToPage="1"/>
  </sheetPr>
  <dimension ref="A1:AZ108"/>
  <sheetViews>
    <sheetView tabSelected="1" topLeftCell="C51" zoomScale="70" zoomScaleNormal="70" zoomScaleSheetLayoutView="55" workbookViewId="0">
      <selection activeCell="E53" sqref="E53"/>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customWidth="1"/>
    <col min="6" max="6" width="23.7109375" customWidth="1"/>
    <col min="7" max="7" width="27.28515625" customWidth="1"/>
    <col min="8" max="8" width="22.7109375" customWidth="1"/>
    <col min="9" max="9" width="23.7109375" customWidth="1"/>
    <col min="10" max="10" width="20.7109375" customWidth="1"/>
    <col min="11" max="11" width="23.7109375" customWidth="1"/>
    <col min="12" max="12" width="22.7109375" customWidth="1"/>
    <col min="13" max="13" width="30.7109375" customWidth="1"/>
    <col min="14" max="16" width="11.7109375" customWidth="1"/>
    <col min="18" max="18" width="22.140625" customWidth="1"/>
    <col min="19" max="19" width="17.7109375" bestFit="1" customWidth="1"/>
  </cols>
  <sheetData>
    <row r="1" spans="1:44" s="5" customFormat="1" ht="207.95" customHeight="1" x14ac:dyDescent="0.25">
      <c r="J1" s="10"/>
      <c r="K1" s="11"/>
    </row>
    <row r="2" spans="1:44" s="5" customFormat="1" ht="60" customHeight="1" x14ac:dyDescent="0.25">
      <c r="J2" s="10"/>
      <c r="K2" s="81" t="s">
        <v>62</v>
      </c>
    </row>
    <row r="3" spans="1:44" s="5" customFormat="1" ht="38.1" customHeight="1" x14ac:dyDescent="0.25">
      <c r="J3" s="10"/>
      <c r="K3" s="243" t="s">
        <v>12</v>
      </c>
      <c r="L3" s="243"/>
      <c r="M3" s="239" t="s">
        <v>16</v>
      </c>
      <c r="N3" s="239"/>
      <c r="O3" s="239"/>
      <c r="P3" s="239"/>
    </row>
    <row r="4" spans="1:44" s="5" customFormat="1" ht="38.1" customHeight="1" x14ac:dyDescent="0.25">
      <c r="J4" s="10"/>
      <c r="K4" s="243" t="s">
        <v>3</v>
      </c>
      <c r="L4" s="243"/>
      <c r="M4" s="240" t="s">
        <v>77</v>
      </c>
      <c r="N4" s="240"/>
      <c r="O4" s="240"/>
      <c r="P4" s="240"/>
    </row>
    <row r="5" spans="1:44" s="5" customFormat="1" ht="38.1" customHeight="1" x14ac:dyDescent="0.25">
      <c r="J5" s="10"/>
      <c r="K5" s="243" t="s">
        <v>55</v>
      </c>
      <c r="L5" s="243"/>
      <c r="M5" s="239" t="s">
        <v>4</v>
      </c>
      <c r="N5" s="239"/>
      <c r="O5" s="239"/>
      <c r="P5" s="239"/>
    </row>
    <row r="6" spans="1:44" s="5" customFormat="1" ht="38.1" customHeight="1" x14ac:dyDescent="0.25">
      <c r="J6" s="10"/>
      <c r="K6" s="243" t="s">
        <v>56</v>
      </c>
      <c r="L6" s="243"/>
      <c r="M6" s="240" t="s">
        <v>99</v>
      </c>
      <c r="N6" s="240"/>
      <c r="O6" s="240"/>
      <c r="P6" s="240"/>
    </row>
    <row r="7" spans="1:44" s="5" customFormat="1" ht="38.1" customHeight="1" x14ac:dyDescent="0.25">
      <c r="J7" s="10"/>
      <c r="K7" s="243" t="s">
        <v>57</v>
      </c>
      <c r="L7" s="243"/>
      <c r="M7" s="244">
        <v>44846</v>
      </c>
      <c r="N7" s="244"/>
      <c r="O7" s="244"/>
      <c r="P7" s="244"/>
    </row>
    <row r="8" spans="1:44" s="5" customFormat="1" ht="38.1" customHeight="1" x14ac:dyDescent="0.25">
      <c r="J8" s="10"/>
      <c r="K8" s="243" t="s">
        <v>58</v>
      </c>
      <c r="L8" s="243"/>
      <c r="M8" s="238">
        <v>46716</v>
      </c>
      <c r="N8" s="238"/>
      <c r="O8" s="238"/>
      <c r="P8" s="238"/>
    </row>
    <row r="9" spans="1:44" s="5" customFormat="1" ht="38.1" customHeight="1" x14ac:dyDescent="0.25">
      <c r="J9" s="10"/>
      <c r="K9" s="243" t="s">
        <v>6</v>
      </c>
      <c r="L9" s="243"/>
      <c r="M9" s="239" t="s">
        <v>80</v>
      </c>
      <c r="N9" s="239"/>
      <c r="O9" s="239"/>
      <c r="P9" s="239"/>
    </row>
    <row r="10" spans="1:44" s="5" customFormat="1" ht="51" customHeight="1" x14ac:dyDescent="0.25">
      <c r="J10" s="10"/>
      <c r="K10" s="243" t="s">
        <v>426</v>
      </c>
      <c r="L10" s="243"/>
      <c r="M10" s="240" t="s">
        <v>92</v>
      </c>
      <c r="N10" s="240"/>
      <c r="O10" s="240"/>
      <c r="P10" s="240"/>
    </row>
    <row r="11" spans="1:44" s="5" customFormat="1" ht="38.1" customHeight="1" x14ac:dyDescent="0.25">
      <c r="J11" s="10"/>
      <c r="K11" s="243" t="s">
        <v>425</v>
      </c>
      <c r="L11" s="243"/>
      <c r="M11" s="241" t="s">
        <v>22</v>
      </c>
      <c r="N11" s="241"/>
      <c r="O11" s="241"/>
      <c r="P11" s="241"/>
    </row>
    <row r="12" spans="1:44" s="5" customFormat="1" ht="38.1" customHeight="1" x14ac:dyDescent="0.25">
      <c r="J12" s="10"/>
      <c r="K12" s="243" t="s">
        <v>59</v>
      </c>
      <c r="L12" s="243"/>
      <c r="M12" s="240" t="s">
        <v>8</v>
      </c>
      <c r="N12" s="240"/>
      <c r="O12" s="240"/>
      <c r="P12" s="240"/>
    </row>
    <row r="13" spans="1:44" s="5" customFormat="1" ht="38.1" customHeight="1" x14ac:dyDescent="0.25">
      <c r="J13" s="10"/>
      <c r="K13" s="243" t="s">
        <v>5</v>
      </c>
      <c r="L13" s="243"/>
      <c r="M13" s="242" t="s">
        <v>7</v>
      </c>
      <c r="N13" s="242"/>
      <c r="O13" s="242"/>
      <c r="P13" s="242"/>
    </row>
    <row r="14" spans="1:44" ht="31.15" customHeight="1" x14ac:dyDescent="0.3">
      <c r="A14" s="5"/>
      <c r="B14" s="5"/>
      <c r="C14" s="5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s="1" customFormat="1" ht="84.95" customHeight="1" thickBot="1" x14ac:dyDescent="0.3">
      <c r="A15" s="12"/>
      <c r="B15" s="12"/>
      <c r="C15" s="151" t="s">
        <v>24</v>
      </c>
      <c r="D15" s="151" t="s">
        <v>25</v>
      </c>
      <c r="E15" s="151" t="s">
        <v>26</v>
      </c>
      <c r="F15" s="151" t="s">
        <v>27</v>
      </c>
      <c r="G15" s="152" t="s">
        <v>28</v>
      </c>
      <c r="H15" s="152" t="s">
        <v>29</v>
      </c>
      <c r="I15" s="152" t="s">
        <v>106</v>
      </c>
      <c r="J15" s="152" t="s">
        <v>107</v>
      </c>
      <c r="K15" s="152" t="s">
        <v>108</v>
      </c>
      <c r="L15" s="152" t="s">
        <v>109</v>
      </c>
      <c r="M15" s="152" t="s">
        <v>33</v>
      </c>
      <c r="N15" s="161"/>
      <c r="O15" s="47"/>
      <c r="P15" s="47"/>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row>
    <row r="16" spans="1:44" s="1" customFormat="1" ht="85.9" customHeight="1" thickTop="1" thickBot="1" x14ac:dyDescent="0.3">
      <c r="A16" s="12"/>
      <c r="B16" s="12"/>
      <c r="C16" s="153" t="s">
        <v>34</v>
      </c>
      <c r="D16" s="161" t="s">
        <v>43</v>
      </c>
      <c r="E16" s="163" t="s">
        <v>49</v>
      </c>
      <c r="F16" s="57" t="s">
        <v>1</v>
      </c>
      <c r="G16" s="58">
        <v>3</v>
      </c>
      <c r="H16" s="59">
        <v>136868377.07999998</v>
      </c>
      <c r="I16" s="68">
        <v>32531022.170000002</v>
      </c>
      <c r="J16" s="68">
        <v>1073342.6499999999</v>
      </c>
      <c r="K16" s="68">
        <v>33604364.82</v>
      </c>
      <c r="L16" s="68">
        <v>103264012.25999999</v>
      </c>
      <c r="M16" s="61">
        <v>0.46333333333333337</v>
      </c>
      <c r="N16" s="208" t="s">
        <v>0</v>
      </c>
      <c r="O16" s="73" t="s">
        <v>0</v>
      </c>
      <c r="P16" s="74"/>
      <c r="Q16" s="12"/>
      <c r="R16" s="18"/>
      <c r="S16" s="3"/>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row>
    <row r="17" spans="1:44" s="1" customFormat="1" ht="47.25" customHeight="1" thickTop="1" x14ac:dyDescent="0.25">
      <c r="A17" s="12"/>
      <c r="B17" s="12"/>
      <c r="C17" s="154" t="s">
        <v>35</v>
      </c>
      <c r="D17" s="162" t="s">
        <v>44</v>
      </c>
      <c r="E17" s="164" t="s">
        <v>66</v>
      </c>
      <c r="F17" s="63" t="s">
        <v>1</v>
      </c>
      <c r="G17" s="64">
        <v>1</v>
      </c>
      <c r="H17" s="65">
        <v>3360480</v>
      </c>
      <c r="I17" s="66">
        <v>2901779.94</v>
      </c>
      <c r="J17" s="66">
        <v>18461.54</v>
      </c>
      <c r="K17" s="66">
        <v>2920241.48</v>
      </c>
      <c r="L17" s="66">
        <v>440238.52000000008</v>
      </c>
      <c r="M17" s="67">
        <v>0.48</v>
      </c>
      <c r="N17" s="209" t="s">
        <v>0</v>
      </c>
      <c r="O17" s="75" t="s">
        <v>0</v>
      </c>
      <c r="P17" s="76"/>
      <c r="Q17" s="12"/>
      <c r="R17" s="18"/>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row>
    <row r="18" spans="1:44" s="1" customFormat="1" ht="47.25" customHeight="1" x14ac:dyDescent="0.25">
      <c r="A18" s="12"/>
      <c r="B18" s="12"/>
      <c r="C18" s="154" t="s">
        <v>36</v>
      </c>
      <c r="D18" s="162" t="s">
        <v>44</v>
      </c>
      <c r="E18" s="164" t="s">
        <v>156</v>
      </c>
      <c r="F18" s="63" t="s">
        <v>2</v>
      </c>
      <c r="G18" s="64">
        <v>2</v>
      </c>
      <c r="H18" s="65">
        <v>143600000</v>
      </c>
      <c r="I18" s="66">
        <v>82204883.039999992</v>
      </c>
      <c r="J18" s="66">
        <v>19135830.899999999</v>
      </c>
      <c r="K18" s="66">
        <v>101340713.94</v>
      </c>
      <c r="L18" s="66">
        <v>42259286.060000002</v>
      </c>
      <c r="M18" s="67">
        <v>1</v>
      </c>
      <c r="N18" s="209" t="s">
        <v>0</v>
      </c>
      <c r="O18" s="75" t="s">
        <v>0</v>
      </c>
      <c r="P18" s="76"/>
      <c r="Q18" s="12"/>
      <c r="R18" s="18"/>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row>
    <row r="19" spans="1:44" s="1" customFormat="1" ht="70.900000000000006" customHeight="1" x14ac:dyDescent="0.25">
      <c r="A19" s="12"/>
      <c r="B19" s="12"/>
      <c r="C19" s="48" t="s">
        <v>63</v>
      </c>
      <c r="D19" s="56" t="s">
        <v>63</v>
      </c>
      <c r="E19" s="57" t="s">
        <v>67</v>
      </c>
      <c r="F19" s="57" t="s">
        <v>1</v>
      </c>
      <c r="G19" s="58">
        <v>5</v>
      </c>
      <c r="H19" s="59">
        <v>73074660.079999998</v>
      </c>
      <c r="I19" s="68">
        <v>21589660.079999998</v>
      </c>
      <c r="J19" s="68">
        <v>7094560.0800000001</v>
      </c>
      <c r="K19" s="68">
        <v>28684220.16</v>
      </c>
      <c r="L19" s="68">
        <v>44390439.920000002</v>
      </c>
      <c r="M19" s="61">
        <v>0.57999999999999996</v>
      </c>
      <c r="N19" s="208" t="s">
        <v>0</v>
      </c>
      <c r="O19" s="73" t="s">
        <v>0</v>
      </c>
      <c r="P19" s="74"/>
      <c r="Q19" s="12"/>
      <c r="R19" s="18"/>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row>
    <row r="20" spans="1:44" s="1" customFormat="1" ht="52.9" customHeight="1" x14ac:dyDescent="0.25">
      <c r="A20" s="12"/>
      <c r="B20" s="12"/>
      <c r="C20" s="155" t="s">
        <v>37</v>
      </c>
      <c r="D20" s="162" t="s">
        <v>45</v>
      </c>
      <c r="E20" s="164" t="s">
        <v>52</v>
      </c>
      <c r="F20" s="63" t="s">
        <v>1</v>
      </c>
      <c r="G20" s="64">
        <v>1</v>
      </c>
      <c r="H20" s="65">
        <v>75000000</v>
      </c>
      <c r="I20" s="66">
        <v>34520956.670000002</v>
      </c>
      <c r="J20" s="66">
        <v>4245000</v>
      </c>
      <c r="K20" s="66">
        <v>38765956.670000002</v>
      </c>
      <c r="L20" s="66">
        <v>36234043.329999998</v>
      </c>
      <c r="M20" s="67">
        <v>0.25</v>
      </c>
      <c r="N20" s="67"/>
      <c r="O20" s="75" t="s">
        <v>0</v>
      </c>
      <c r="P20" s="76"/>
      <c r="Q20" s="12"/>
      <c r="R20" s="18"/>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row>
    <row r="21" spans="1:44" s="1" customFormat="1" ht="60.6" customHeight="1" x14ac:dyDescent="0.25">
      <c r="A21" s="12"/>
      <c r="B21" s="12"/>
      <c r="C21" s="50" t="s">
        <v>74</v>
      </c>
      <c r="D21" s="56" t="s">
        <v>74</v>
      </c>
      <c r="E21" s="57" t="s">
        <v>112</v>
      </c>
      <c r="F21" s="57" t="s">
        <v>1</v>
      </c>
      <c r="G21" s="58">
        <v>3</v>
      </c>
      <c r="H21" s="59">
        <v>1772498.79</v>
      </c>
      <c r="I21" s="68">
        <v>1772498.79</v>
      </c>
      <c r="J21" s="68">
        <v>0</v>
      </c>
      <c r="K21" s="68">
        <v>1772498.79</v>
      </c>
      <c r="L21" s="68">
        <v>0</v>
      </c>
      <c r="M21" s="61">
        <v>0.33</v>
      </c>
      <c r="N21" s="61"/>
      <c r="O21" s="73" t="s">
        <v>0</v>
      </c>
      <c r="P21" s="73"/>
      <c r="Q21" s="12"/>
      <c r="R21" s="18"/>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row>
    <row r="22" spans="1:44" s="1" customFormat="1" ht="59.45" customHeight="1" x14ac:dyDescent="0.25">
      <c r="A22" s="12"/>
      <c r="B22" s="12"/>
      <c r="C22" s="159" t="s">
        <v>41</v>
      </c>
      <c r="D22" s="162" t="s">
        <v>48</v>
      </c>
      <c r="E22" s="164" t="s">
        <v>53</v>
      </c>
      <c r="F22" s="63" t="s">
        <v>1</v>
      </c>
      <c r="G22" s="64">
        <v>6</v>
      </c>
      <c r="H22" s="65">
        <v>112000000</v>
      </c>
      <c r="I22" s="66">
        <v>110352197.76119724</v>
      </c>
      <c r="J22" s="66">
        <v>0</v>
      </c>
      <c r="K22" s="66">
        <v>110352197.76119724</v>
      </c>
      <c r="L22" s="66">
        <v>1647802.2388027669</v>
      </c>
      <c r="M22" s="67">
        <v>0.33</v>
      </c>
      <c r="N22" s="67"/>
      <c r="O22" s="76"/>
      <c r="P22" s="75" t="s">
        <v>0</v>
      </c>
      <c r="Q22" s="12"/>
      <c r="R22" s="18"/>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row>
    <row r="23" spans="1:44" s="1" customFormat="1" ht="63" customHeight="1" x14ac:dyDescent="0.25">
      <c r="A23" s="12"/>
      <c r="B23" s="12"/>
      <c r="C23" s="160" t="s">
        <v>42</v>
      </c>
      <c r="D23" s="161" t="s">
        <v>105</v>
      </c>
      <c r="E23" s="163" t="s">
        <v>104</v>
      </c>
      <c r="F23" s="57" t="s">
        <v>1</v>
      </c>
      <c r="G23" s="58">
        <v>3</v>
      </c>
      <c r="H23" s="59">
        <v>17051512</v>
      </c>
      <c r="I23" s="68">
        <v>3283000</v>
      </c>
      <c r="J23" s="68">
        <v>1274000</v>
      </c>
      <c r="K23" s="68">
        <v>4557000</v>
      </c>
      <c r="L23" s="68">
        <v>12494512</v>
      </c>
      <c r="M23" s="61">
        <v>0.49</v>
      </c>
      <c r="N23" s="61"/>
      <c r="O23" s="74"/>
      <c r="P23" s="73" t="s">
        <v>0</v>
      </c>
      <c r="Q23" s="12"/>
      <c r="R23" s="18"/>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row>
    <row r="24" spans="1:44" s="1" customFormat="1" ht="57.6" customHeight="1" x14ac:dyDescent="0.25">
      <c r="A24" s="12"/>
      <c r="B24" s="12"/>
      <c r="C24" s="158" t="s">
        <v>40</v>
      </c>
      <c r="D24" s="162" t="s">
        <v>47</v>
      </c>
      <c r="E24" s="164" t="s">
        <v>111</v>
      </c>
      <c r="F24" s="63" t="s">
        <v>1</v>
      </c>
      <c r="G24" s="64">
        <v>2</v>
      </c>
      <c r="H24" s="65">
        <v>1800327.2999999998</v>
      </c>
      <c r="I24" s="66">
        <v>1800318.2999999998</v>
      </c>
      <c r="J24" s="66">
        <v>0</v>
      </c>
      <c r="K24" s="66">
        <v>1800318.2999999998</v>
      </c>
      <c r="L24" s="66">
        <v>9</v>
      </c>
      <c r="M24" s="67">
        <v>0.10349999999999999</v>
      </c>
      <c r="N24" s="67"/>
      <c r="O24" s="76"/>
      <c r="P24" s="75" t="s">
        <v>0</v>
      </c>
      <c r="Q24" s="12"/>
      <c r="R24" s="18"/>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row>
    <row r="25" spans="1:44" s="1" customFormat="1" ht="60" customHeight="1" x14ac:dyDescent="0.25">
      <c r="A25" s="12"/>
      <c r="B25" s="12"/>
      <c r="C25" s="157" t="s">
        <v>39</v>
      </c>
      <c r="D25" s="56" t="s">
        <v>73</v>
      </c>
      <c r="E25" s="57" t="s">
        <v>38</v>
      </c>
      <c r="F25" s="57" t="s">
        <v>1</v>
      </c>
      <c r="G25" s="58">
        <v>1</v>
      </c>
      <c r="H25" s="59">
        <v>5000000</v>
      </c>
      <c r="I25" s="68">
        <v>2000000</v>
      </c>
      <c r="J25" s="68">
        <v>0</v>
      </c>
      <c r="K25" s="68">
        <v>2000000</v>
      </c>
      <c r="L25" s="68">
        <v>3000000</v>
      </c>
      <c r="M25" s="61">
        <v>0.1764</v>
      </c>
      <c r="N25" s="61"/>
      <c r="O25" s="74"/>
      <c r="P25" s="73" t="s">
        <v>0</v>
      </c>
      <c r="Q25" s="12"/>
      <c r="R25" s="82"/>
      <c r="S25" s="84"/>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row>
    <row r="26" spans="1:44" s="1" customFormat="1" ht="38.1" customHeight="1" x14ac:dyDescent="0.25">
      <c r="A26" s="12"/>
      <c r="B26" s="12"/>
      <c r="C26" s="236" t="s">
        <v>21</v>
      </c>
      <c r="D26" s="236"/>
      <c r="E26" s="236"/>
      <c r="F26" s="236"/>
      <c r="G26" s="91">
        <v>27</v>
      </c>
      <c r="H26" s="70">
        <v>569527855.25</v>
      </c>
      <c r="I26" s="70">
        <v>292956316.75119722</v>
      </c>
      <c r="J26" s="70">
        <v>32841195.170000002</v>
      </c>
      <c r="K26" s="70">
        <v>325796209.34119725</v>
      </c>
      <c r="L26" s="70">
        <v>243730343.32880273</v>
      </c>
      <c r="M26" s="71">
        <v>0.44698461538461542</v>
      </c>
      <c r="N26" s="71"/>
      <c r="O26" s="94"/>
      <c r="P26" s="94"/>
      <c r="Q26" s="12"/>
      <c r="R26" s="85"/>
      <c r="S26" s="90"/>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row>
    <row r="27" spans="1:44" s="12" customFormat="1" ht="9.9499999999999993" customHeight="1" x14ac:dyDescent="0.25">
      <c r="C27" s="96"/>
      <c r="D27" s="96"/>
      <c r="E27" s="96"/>
      <c r="F27" s="96"/>
      <c r="G27" s="96"/>
      <c r="H27" s="97"/>
      <c r="I27" s="97"/>
      <c r="J27" s="97"/>
      <c r="K27" s="97"/>
      <c r="L27" s="97"/>
      <c r="M27" s="98"/>
      <c r="N27" s="98"/>
      <c r="O27" s="61"/>
      <c r="P27" s="61"/>
      <c r="R27" s="85"/>
      <c r="S27" s="90"/>
    </row>
    <row r="28" spans="1:44" ht="21" x14ac:dyDescent="0.35">
      <c r="A28" s="5"/>
      <c r="B28" s="5"/>
      <c r="C28" s="72" t="s">
        <v>54</v>
      </c>
      <c r="D28" s="5"/>
      <c r="E28" s="5"/>
      <c r="F28" s="5"/>
      <c r="G28" s="5"/>
      <c r="H28" s="5"/>
      <c r="I28" s="5"/>
      <c r="J28" s="5"/>
      <c r="K28" s="5"/>
      <c r="L28" s="5"/>
      <c r="M28" s="13"/>
      <c r="N28" s="13"/>
      <c r="O28" s="5"/>
      <c r="P28" s="5"/>
      <c r="Q28" s="5"/>
      <c r="R28" s="4"/>
      <c r="S28" s="4"/>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9.9499999999999993" customHeight="1" x14ac:dyDescent="0.25">
      <c r="A29" s="5"/>
      <c r="B29" s="5"/>
      <c r="C29" s="5"/>
      <c r="D29" s="5"/>
      <c r="E29" s="5"/>
      <c r="F29" s="5"/>
      <c r="G29" s="5"/>
      <c r="H29" s="5"/>
      <c r="I29" s="5"/>
      <c r="J29" s="5"/>
      <c r="K29" s="5"/>
      <c r="L29" s="5"/>
      <c r="M29" s="13"/>
      <c r="N29" s="13"/>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57" customHeight="1" x14ac:dyDescent="0.25">
      <c r="A30" s="5"/>
      <c r="B30" s="5"/>
      <c r="C30" s="81" t="s">
        <v>146</v>
      </c>
      <c r="D30" s="3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64.900000000000006" customHeight="1" x14ac:dyDescent="0.25">
      <c r="A31" s="5"/>
      <c r="B31" s="5"/>
      <c r="C31" s="181" t="s">
        <v>24</v>
      </c>
      <c r="D31" s="181" t="s">
        <v>25</v>
      </c>
      <c r="E31" s="181" t="s">
        <v>26</v>
      </c>
      <c r="F31" s="234" t="s">
        <v>132</v>
      </c>
      <c r="G31" s="234"/>
      <c r="H31" s="181" t="s">
        <v>27</v>
      </c>
      <c r="I31" s="234" t="s">
        <v>143</v>
      </c>
      <c r="J31" s="234"/>
      <c r="K31" s="234" t="s">
        <v>144</v>
      </c>
      <c r="L31" s="234"/>
      <c r="M31" s="234" t="s">
        <v>145</v>
      </c>
      <c r="N31" s="234"/>
      <c r="O31" s="234" t="s">
        <v>437</v>
      </c>
      <c r="P31" s="23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39.9" customHeight="1" x14ac:dyDescent="0.25">
      <c r="A32" s="5"/>
      <c r="B32" s="5"/>
      <c r="C32" s="254" t="s">
        <v>34</v>
      </c>
      <c r="D32" s="183" t="s">
        <v>43</v>
      </c>
      <c r="E32" s="184" t="s">
        <v>142</v>
      </c>
      <c r="F32" s="216" t="s">
        <v>150</v>
      </c>
      <c r="G32" s="216"/>
      <c r="H32" s="184" t="s">
        <v>1</v>
      </c>
      <c r="I32" s="217" t="s">
        <v>151</v>
      </c>
      <c r="J32" s="246"/>
      <c r="K32" s="217" t="s">
        <v>152</v>
      </c>
      <c r="L32" s="217"/>
      <c r="M32" s="246" t="s">
        <v>421</v>
      </c>
      <c r="N32" s="246"/>
      <c r="O32" s="201"/>
      <c r="P32" s="201"/>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39.9" customHeight="1" x14ac:dyDescent="0.25">
      <c r="A33" s="5"/>
      <c r="B33" s="5"/>
      <c r="C33" s="254"/>
      <c r="D33" s="186" t="s">
        <v>43</v>
      </c>
      <c r="E33" s="187" t="s">
        <v>142</v>
      </c>
      <c r="F33" s="227" t="s">
        <v>153</v>
      </c>
      <c r="G33" s="227"/>
      <c r="H33" s="187" t="s">
        <v>1</v>
      </c>
      <c r="I33" s="228" t="s">
        <v>158</v>
      </c>
      <c r="J33" s="228"/>
      <c r="K33" s="228" t="s">
        <v>159</v>
      </c>
      <c r="L33" s="228"/>
      <c r="M33" s="248" t="s">
        <v>421</v>
      </c>
      <c r="N33" s="248"/>
      <c r="O33" s="202"/>
      <c r="P33" s="202"/>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39.9" customHeight="1" x14ac:dyDescent="0.25">
      <c r="A34" s="5"/>
      <c r="B34" s="5"/>
      <c r="C34" s="254"/>
      <c r="D34" s="183" t="s">
        <v>43</v>
      </c>
      <c r="E34" s="184" t="s">
        <v>68</v>
      </c>
      <c r="F34" s="216" t="s">
        <v>160</v>
      </c>
      <c r="G34" s="216"/>
      <c r="H34" s="184" t="s">
        <v>1</v>
      </c>
      <c r="I34" s="217" t="s">
        <v>154</v>
      </c>
      <c r="J34" s="217"/>
      <c r="K34" s="217" t="s">
        <v>155</v>
      </c>
      <c r="L34" s="217"/>
      <c r="M34" s="246" t="s">
        <v>421</v>
      </c>
      <c r="N34" s="246"/>
      <c r="O34" s="201"/>
      <c r="P34" s="201"/>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39.9" customHeight="1" x14ac:dyDescent="0.25">
      <c r="A35" s="5"/>
      <c r="B35" s="5"/>
      <c r="C35" s="253" t="s">
        <v>75</v>
      </c>
      <c r="D35" s="186" t="s">
        <v>44</v>
      </c>
      <c r="E35" s="187" t="s">
        <v>157</v>
      </c>
      <c r="F35" s="227" t="s">
        <v>161</v>
      </c>
      <c r="G35" s="227"/>
      <c r="H35" s="187" t="s">
        <v>2</v>
      </c>
      <c r="I35" s="228" t="s">
        <v>141</v>
      </c>
      <c r="J35" s="228"/>
      <c r="K35" s="248" t="s">
        <v>162</v>
      </c>
      <c r="L35" s="248"/>
      <c r="M35" s="248" t="s">
        <v>421</v>
      </c>
      <c r="N35" s="248"/>
      <c r="O35" s="203"/>
      <c r="P35" s="203"/>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39.9" customHeight="1" x14ac:dyDescent="0.25">
      <c r="A36" s="5"/>
      <c r="B36" s="5"/>
      <c r="C36" s="253"/>
      <c r="D36" s="183" t="s">
        <v>44</v>
      </c>
      <c r="E36" s="184" t="s">
        <v>157</v>
      </c>
      <c r="F36" s="216" t="s">
        <v>163</v>
      </c>
      <c r="G36" s="216"/>
      <c r="H36" s="184" t="s">
        <v>2</v>
      </c>
      <c r="I36" s="217" t="s">
        <v>488</v>
      </c>
      <c r="J36" s="217"/>
      <c r="K36" s="217" t="s">
        <v>164</v>
      </c>
      <c r="L36" s="246"/>
      <c r="M36" s="246" t="s">
        <v>421</v>
      </c>
      <c r="N36" s="246"/>
      <c r="O36" s="204"/>
      <c r="P36" s="204"/>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39.9" customHeight="1" x14ac:dyDescent="0.25">
      <c r="A37" s="5"/>
      <c r="B37" s="5"/>
      <c r="C37" s="253"/>
      <c r="D37" s="186" t="s">
        <v>44</v>
      </c>
      <c r="E37" s="187" t="s">
        <v>65</v>
      </c>
      <c r="F37" s="227" t="s">
        <v>165</v>
      </c>
      <c r="G37" s="227"/>
      <c r="H37" s="187" t="s">
        <v>1</v>
      </c>
      <c r="I37" s="223" t="s">
        <v>489</v>
      </c>
      <c r="J37" s="223"/>
      <c r="K37" s="228" t="s">
        <v>442</v>
      </c>
      <c r="L37" s="248"/>
      <c r="M37" s="248" t="s">
        <v>421</v>
      </c>
      <c r="N37" s="248"/>
      <c r="O37" s="203"/>
      <c r="P37" s="203"/>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39.9" customHeight="1" x14ac:dyDescent="0.25">
      <c r="A38" s="5"/>
      <c r="B38" s="5"/>
      <c r="C38" s="252" t="s">
        <v>63</v>
      </c>
      <c r="D38" s="183" t="s">
        <v>63</v>
      </c>
      <c r="E38" s="184" t="s">
        <v>167</v>
      </c>
      <c r="F38" s="216" t="s">
        <v>175</v>
      </c>
      <c r="G38" s="216"/>
      <c r="H38" s="184" t="s">
        <v>1</v>
      </c>
      <c r="I38" s="231" t="s">
        <v>169</v>
      </c>
      <c r="J38" s="231"/>
      <c r="K38" s="246" t="s">
        <v>170</v>
      </c>
      <c r="L38" s="246"/>
      <c r="M38" s="246" t="s">
        <v>421</v>
      </c>
      <c r="N38" s="246"/>
      <c r="O38" s="201"/>
      <c r="P38" s="201"/>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39.9" customHeight="1" x14ac:dyDescent="0.25">
      <c r="A39" s="5"/>
      <c r="B39" s="5"/>
      <c r="C39" s="252"/>
      <c r="D39" s="186" t="s">
        <v>63</v>
      </c>
      <c r="E39" s="187" t="s">
        <v>166</v>
      </c>
      <c r="F39" s="227" t="s">
        <v>174</v>
      </c>
      <c r="G39" s="227"/>
      <c r="H39" s="187" t="s">
        <v>1</v>
      </c>
      <c r="I39" s="223" t="s">
        <v>171</v>
      </c>
      <c r="J39" s="223"/>
      <c r="K39" s="223" t="s">
        <v>172</v>
      </c>
      <c r="L39" s="228"/>
      <c r="M39" s="248" t="s">
        <v>421</v>
      </c>
      <c r="N39" s="248"/>
      <c r="O39" s="202"/>
      <c r="P39" s="202"/>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39.9" customHeight="1" x14ac:dyDescent="0.25">
      <c r="A40" s="5"/>
      <c r="B40" s="5"/>
      <c r="C40" s="252"/>
      <c r="D40" s="183" t="s">
        <v>63</v>
      </c>
      <c r="E40" s="184" t="s">
        <v>167</v>
      </c>
      <c r="F40" s="216" t="s">
        <v>173</v>
      </c>
      <c r="G40" s="216"/>
      <c r="H40" s="184" t="s">
        <v>1</v>
      </c>
      <c r="I40" s="231" t="s">
        <v>176</v>
      </c>
      <c r="J40" s="231"/>
      <c r="K40" s="217" t="s">
        <v>177</v>
      </c>
      <c r="L40" s="246"/>
      <c r="M40" s="246" t="s">
        <v>421</v>
      </c>
      <c r="N40" s="246"/>
      <c r="O40" s="201"/>
      <c r="P40" s="201"/>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ht="139.9" customHeight="1" x14ac:dyDescent="0.25">
      <c r="A41" s="12"/>
      <c r="B41" s="12"/>
      <c r="C41" s="252"/>
      <c r="D41" s="186" t="s">
        <v>63</v>
      </c>
      <c r="E41" s="187" t="s">
        <v>167</v>
      </c>
      <c r="F41" s="227" t="s">
        <v>178</v>
      </c>
      <c r="G41" s="227"/>
      <c r="H41" s="187" t="s">
        <v>1</v>
      </c>
      <c r="I41" s="223" t="s">
        <v>179</v>
      </c>
      <c r="J41" s="223"/>
      <c r="K41" s="223" t="s">
        <v>180</v>
      </c>
      <c r="L41" s="228"/>
      <c r="M41" s="248" t="s">
        <v>421</v>
      </c>
      <c r="N41" s="248"/>
      <c r="O41" s="202"/>
      <c r="P41" s="202"/>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39.9" customHeight="1" x14ac:dyDescent="0.25">
      <c r="A42" s="12"/>
      <c r="B42" s="12"/>
      <c r="C42" s="252"/>
      <c r="D42" s="183" t="s">
        <v>63</v>
      </c>
      <c r="E42" s="184" t="s">
        <v>168</v>
      </c>
      <c r="F42" s="216" t="s">
        <v>181</v>
      </c>
      <c r="G42" s="216"/>
      <c r="H42" s="184" t="s">
        <v>1</v>
      </c>
      <c r="I42" s="231" t="s">
        <v>182</v>
      </c>
      <c r="J42" s="231"/>
      <c r="K42" s="217" t="s">
        <v>183</v>
      </c>
      <c r="L42" s="217"/>
      <c r="M42" s="246" t="s">
        <v>421</v>
      </c>
      <c r="N42" s="246"/>
      <c r="O42" s="201"/>
      <c r="P42" s="201"/>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39.9" customHeight="1" x14ac:dyDescent="0.25">
      <c r="A43" s="12"/>
      <c r="B43" s="12"/>
      <c r="C43" s="215" t="s">
        <v>436</v>
      </c>
      <c r="D43" s="186" t="s">
        <v>45</v>
      </c>
      <c r="E43" s="189" t="s">
        <v>52</v>
      </c>
      <c r="F43" s="227" t="s">
        <v>186</v>
      </c>
      <c r="G43" s="227"/>
      <c r="H43" s="187" t="s">
        <v>1</v>
      </c>
      <c r="I43" s="223" t="s">
        <v>184</v>
      </c>
      <c r="J43" s="223"/>
      <c r="K43" s="229" t="s">
        <v>185</v>
      </c>
      <c r="L43" s="229"/>
      <c r="M43" s="248" t="s">
        <v>421</v>
      </c>
      <c r="N43" s="248"/>
      <c r="O43" s="202"/>
      <c r="P43" s="2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71" customHeight="1" x14ac:dyDescent="0.25">
      <c r="A44" s="12"/>
      <c r="B44" s="12"/>
      <c r="C44" s="266" t="s">
        <v>74</v>
      </c>
      <c r="D44" s="183" t="s">
        <v>74</v>
      </c>
      <c r="E44" s="184" t="s">
        <v>187</v>
      </c>
      <c r="F44" s="216" t="s">
        <v>189</v>
      </c>
      <c r="G44" s="216"/>
      <c r="H44" s="184" t="s">
        <v>1</v>
      </c>
      <c r="I44" s="231" t="s">
        <v>190</v>
      </c>
      <c r="J44" s="231"/>
      <c r="K44" s="231" t="s">
        <v>191</v>
      </c>
      <c r="L44" s="231"/>
      <c r="M44" s="246" t="s">
        <v>420</v>
      </c>
      <c r="N44" s="246"/>
      <c r="O44" s="201"/>
      <c r="P44" s="201"/>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39.9" customHeight="1" x14ac:dyDescent="0.25">
      <c r="A45" s="12"/>
      <c r="B45" s="12"/>
      <c r="C45" s="266"/>
      <c r="D45" s="186" t="s">
        <v>74</v>
      </c>
      <c r="E45" s="188" t="s">
        <v>188</v>
      </c>
      <c r="F45" s="227" t="s">
        <v>192</v>
      </c>
      <c r="G45" s="227"/>
      <c r="H45" s="187" t="s">
        <v>1</v>
      </c>
      <c r="I45" s="223" t="s">
        <v>193</v>
      </c>
      <c r="J45" s="223"/>
      <c r="K45" s="223" t="s">
        <v>194</v>
      </c>
      <c r="L45" s="223"/>
      <c r="M45" s="248" t="s">
        <v>420</v>
      </c>
      <c r="N45" s="248"/>
      <c r="O45" s="202"/>
      <c r="P45" s="202"/>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60.15" customHeight="1" x14ac:dyDescent="0.25">
      <c r="A46" s="12"/>
      <c r="B46" s="12"/>
      <c r="C46" s="266"/>
      <c r="D46" s="183" t="s">
        <v>74</v>
      </c>
      <c r="E46" s="185" t="s">
        <v>188</v>
      </c>
      <c r="F46" s="216" t="s">
        <v>448</v>
      </c>
      <c r="G46" s="216"/>
      <c r="H46" s="184" t="s">
        <v>1</v>
      </c>
      <c r="I46" s="231" t="s">
        <v>195</v>
      </c>
      <c r="J46" s="231"/>
      <c r="K46" s="231" t="s">
        <v>196</v>
      </c>
      <c r="L46" s="231"/>
      <c r="M46" s="246" t="s">
        <v>420</v>
      </c>
      <c r="N46" s="246"/>
      <c r="O46" s="201"/>
      <c r="P46" s="201"/>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39.9" customHeight="1" x14ac:dyDescent="0.25">
      <c r="A47" s="12"/>
      <c r="B47" s="12"/>
      <c r="C47" s="250" t="s">
        <v>41</v>
      </c>
      <c r="D47" s="186" t="s">
        <v>48</v>
      </c>
      <c r="E47" s="189" t="s">
        <v>450</v>
      </c>
      <c r="F47" s="227" t="s">
        <v>200</v>
      </c>
      <c r="G47" s="227"/>
      <c r="H47" s="187" t="s">
        <v>1</v>
      </c>
      <c r="I47" s="248"/>
      <c r="J47" s="248"/>
      <c r="K47" s="223" t="s">
        <v>203</v>
      </c>
      <c r="L47" s="223"/>
      <c r="M47" s="248" t="s">
        <v>421</v>
      </c>
      <c r="N47" s="248"/>
      <c r="O47" s="202"/>
      <c r="P47" s="202"/>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39.9" customHeight="1" x14ac:dyDescent="0.25">
      <c r="A48" s="12"/>
      <c r="B48" s="12"/>
      <c r="C48" s="250"/>
      <c r="D48" s="183" t="s">
        <v>48</v>
      </c>
      <c r="E48" s="190" t="s">
        <v>450</v>
      </c>
      <c r="F48" s="216" t="s">
        <v>199</v>
      </c>
      <c r="G48" s="216"/>
      <c r="H48" s="184" t="s">
        <v>1</v>
      </c>
      <c r="I48" s="246"/>
      <c r="J48" s="246"/>
      <c r="K48" s="231" t="s">
        <v>204</v>
      </c>
      <c r="L48" s="231"/>
      <c r="M48" s="246" t="s">
        <v>421</v>
      </c>
      <c r="N48" s="246"/>
      <c r="O48" s="201"/>
      <c r="P48" s="201"/>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52" ht="139.9" customHeight="1" x14ac:dyDescent="0.25">
      <c r="A49" s="12"/>
      <c r="B49" s="12"/>
      <c r="C49" s="250"/>
      <c r="D49" s="186" t="s">
        <v>48</v>
      </c>
      <c r="E49" s="189" t="s">
        <v>450</v>
      </c>
      <c r="F49" s="227" t="s">
        <v>197</v>
      </c>
      <c r="G49" s="227"/>
      <c r="H49" s="187" t="s">
        <v>1</v>
      </c>
      <c r="I49" s="264"/>
      <c r="J49" s="264"/>
      <c r="K49" s="223" t="s">
        <v>205</v>
      </c>
      <c r="L49" s="223"/>
      <c r="M49" s="248" t="s">
        <v>421</v>
      </c>
      <c r="N49" s="248"/>
      <c r="O49" s="202"/>
      <c r="P49" s="202"/>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52" ht="139.9" customHeight="1" x14ac:dyDescent="0.25">
      <c r="A50" s="12"/>
      <c r="B50" s="12"/>
      <c r="C50" s="250"/>
      <c r="D50" s="183" t="s">
        <v>48</v>
      </c>
      <c r="E50" s="190" t="s">
        <v>450</v>
      </c>
      <c r="F50" s="216" t="s">
        <v>198</v>
      </c>
      <c r="G50" s="216"/>
      <c r="H50" s="184" t="s">
        <v>1</v>
      </c>
      <c r="I50" s="246"/>
      <c r="J50" s="246"/>
      <c r="K50" s="231" t="s">
        <v>206</v>
      </c>
      <c r="L50" s="231"/>
      <c r="M50" s="246" t="s">
        <v>421</v>
      </c>
      <c r="N50" s="246"/>
      <c r="O50" s="201"/>
      <c r="P50" s="201"/>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52" ht="139.9" customHeight="1" x14ac:dyDescent="0.25">
      <c r="A51" s="12"/>
      <c r="B51" s="12"/>
      <c r="C51" s="250"/>
      <c r="D51" s="186" t="s">
        <v>48</v>
      </c>
      <c r="E51" s="189" t="s">
        <v>450</v>
      </c>
      <c r="F51" s="227" t="s">
        <v>201</v>
      </c>
      <c r="G51" s="227"/>
      <c r="H51" s="187" t="s">
        <v>1</v>
      </c>
      <c r="I51" s="248"/>
      <c r="J51" s="248"/>
      <c r="K51" s="223" t="s">
        <v>207</v>
      </c>
      <c r="L51" s="223"/>
      <c r="M51" s="248" t="s">
        <v>421</v>
      </c>
      <c r="N51" s="248"/>
      <c r="O51" s="202"/>
      <c r="P51" s="202"/>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52" ht="139.9" customHeight="1" x14ac:dyDescent="0.25">
      <c r="A52" s="12"/>
      <c r="B52" s="12"/>
      <c r="C52" s="250"/>
      <c r="D52" s="183" t="s">
        <v>48</v>
      </c>
      <c r="E52" s="190" t="s">
        <v>450</v>
      </c>
      <c r="F52" s="216" t="s">
        <v>202</v>
      </c>
      <c r="G52" s="216"/>
      <c r="H52" s="184" t="s">
        <v>1</v>
      </c>
      <c r="I52" s="246"/>
      <c r="J52" s="246"/>
      <c r="K52" s="231" t="s">
        <v>208</v>
      </c>
      <c r="L52" s="231"/>
      <c r="M52" s="246" t="s">
        <v>421</v>
      </c>
      <c r="N52" s="246"/>
      <c r="O52" s="201"/>
      <c r="P52" s="201"/>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52" ht="159" customHeight="1" x14ac:dyDescent="0.25">
      <c r="A53" s="5"/>
      <c r="B53" s="5"/>
      <c r="C53" s="245" t="s">
        <v>42</v>
      </c>
      <c r="D53" s="192" t="s">
        <v>105</v>
      </c>
      <c r="E53" s="187" t="s">
        <v>104</v>
      </c>
      <c r="F53" s="259" t="s">
        <v>443</v>
      </c>
      <c r="G53" s="259"/>
      <c r="H53" s="189" t="s">
        <v>1</v>
      </c>
      <c r="I53" s="229" t="s">
        <v>445</v>
      </c>
      <c r="J53" s="229"/>
      <c r="K53" s="229" t="s">
        <v>209</v>
      </c>
      <c r="L53" s="264"/>
      <c r="M53" s="248" t="s">
        <v>421</v>
      </c>
      <c r="N53" s="248"/>
      <c r="O53" s="203"/>
      <c r="P53" s="203"/>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52" ht="139.9" customHeight="1" x14ac:dyDescent="0.25">
      <c r="A54" s="5"/>
      <c r="B54" s="5"/>
      <c r="C54" s="245"/>
      <c r="D54" s="194" t="s">
        <v>105</v>
      </c>
      <c r="E54" s="184" t="s">
        <v>104</v>
      </c>
      <c r="F54" s="258" t="s">
        <v>444</v>
      </c>
      <c r="G54" s="258"/>
      <c r="H54" s="190" t="s">
        <v>1</v>
      </c>
      <c r="I54" s="232" t="s">
        <v>445</v>
      </c>
      <c r="J54" s="232"/>
      <c r="K54" s="232" t="s">
        <v>210</v>
      </c>
      <c r="L54" s="265"/>
      <c r="M54" s="246" t="s">
        <v>421</v>
      </c>
      <c r="N54" s="246"/>
      <c r="O54" s="204"/>
      <c r="P54" s="204"/>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52" ht="139.9" customHeight="1" x14ac:dyDescent="0.25">
      <c r="A55" s="5"/>
      <c r="B55" s="5"/>
      <c r="C55" s="245"/>
      <c r="D55" s="192" t="s">
        <v>105</v>
      </c>
      <c r="E55" s="187" t="s">
        <v>104</v>
      </c>
      <c r="F55" s="259" t="s">
        <v>212</v>
      </c>
      <c r="G55" s="259"/>
      <c r="H55" s="189" t="s">
        <v>1</v>
      </c>
      <c r="I55" s="229" t="s">
        <v>445</v>
      </c>
      <c r="J55" s="229"/>
      <c r="K55" s="224" t="s">
        <v>211</v>
      </c>
      <c r="L55" s="224"/>
      <c r="M55" s="248" t="s">
        <v>421</v>
      </c>
      <c r="N55" s="248"/>
      <c r="O55" s="203"/>
      <c r="P55" s="203"/>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52" ht="139.9" customHeight="1" x14ac:dyDescent="0.25">
      <c r="A56" s="5"/>
      <c r="B56" s="5"/>
      <c r="C56" s="245"/>
      <c r="D56" s="194" t="s">
        <v>105</v>
      </c>
      <c r="E56" s="184" t="s">
        <v>104</v>
      </c>
      <c r="F56" s="258" t="s">
        <v>213</v>
      </c>
      <c r="G56" s="258"/>
      <c r="H56" s="190" t="s">
        <v>1</v>
      </c>
      <c r="I56" s="232" t="s">
        <v>445</v>
      </c>
      <c r="J56" s="232"/>
      <c r="K56" s="218" t="s">
        <v>214</v>
      </c>
      <c r="L56" s="265"/>
      <c r="M56" s="246" t="s">
        <v>421</v>
      </c>
      <c r="N56" s="246"/>
      <c r="O56" s="204"/>
      <c r="P56" s="204"/>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52" ht="139.9" customHeight="1" x14ac:dyDescent="0.25">
      <c r="A57" s="5"/>
      <c r="B57" s="5"/>
      <c r="C57" s="263" t="s">
        <v>40</v>
      </c>
      <c r="D57" s="186" t="s">
        <v>47</v>
      </c>
      <c r="E57" s="187" t="s">
        <v>111</v>
      </c>
      <c r="F57" s="227" t="s">
        <v>216</v>
      </c>
      <c r="G57" s="227"/>
      <c r="H57" s="187" t="s">
        <v>1</v>
      </c>
      <c r="I57" s="248"/>
      <c r="J57" s="248"/>
      <c r="K57" s="223" t="s">
        <v>217</v>
      </c>
      <c r="L57" s="223"/>
      <c r="M57" s="248" t="s">
        <v>421</v>
      </c>
      <c r="N57" s="248"/>
      <c r="O57" s="203"/>
      <c r="P57" s="203"/>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52" ht="139.9" customHeight="1" x14ac:dyDescent="0.25">
      <c r="A58" s="5"/>
      <c r="B58" s="5"/>
      <c r="C58" s="263"/>
      <c r="D58" s="183" t="s">
        <v>47</v>
      </c>
      <c r="E58" s="184" t="s">
        <v>111</v>
      </c>
      <c r="F58" s="216" t="s">
        <v>447</v>
      </c>
      <c r="G58" s="216"/>
      <c r="H58" s="184" t="s">
        <v>1</v>
      </c>
      <c r="I58" s="246"/>
      <c r="J58" s="246"/>
      <c r="K58" s="231" t="s">
        <v>215</v>
      </c>
      <c r="L58" s="231"/>
      <c r="M58" s="246" t="s">
        <v>421</v>
      </c>
      <c r="N58" s="246"/>
      <c r="O58" s="204"/>
      <c r="P58" s="204"/>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52" ht="161.44999999999999" customHeight="1" x14ac:dyDescent="0.25">
      <c r="A59" s="5"/>
      <c r="B59" s="5"/>
      <c r="C59" s="205" t="s">
        <v>39</v>
      </c>
      <c r="D59" s="206" t="s">
        <v>73</v>
      </c>
      <c r="E59" s="189" t="s">
        <v>38</v>
      </c>
      <c r="F59" s="227" t="s">
        <v>446</v>
      </c>
      <c r="G59" s="227"/>
      <c r="H59" s="187" t="s">
        <v>1</v>
      </c>
      <c r="I59" s="248"/>
      <c r="J59" s="248"/>
      <c r="K59" s="223" t="s">
        <v>218</v>
      </c>
      <c r="L59" s="223"/>
      <c r="M59" s="248" t="s">
        <v>424</v>
      </c>
      <c r="N59" s="248"/>
      <c r="O59" s="202"/>
      <c r="P59" s="202"/>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52" ht="3" customHeight="1" x14ac:dyDescent="0.25">
      <c r="A60" s="5"/>
      <c r="B60" s="5"/>
      <c r="C60" s="5"/>
      <c r="D60" s="37"/>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52" ht="16.149999999999999" customHeight="1" x14ac:dyDescent="0.25">
      <c r="A61" s="5"/>
      <c r="B61" s="5"/>
      <c r="C61" s="5"/>
      <c r="D61" s="37"/>
      <c r="E61" s="5"/>
      <c r="F61" s="5"/>
      <c r="G61" s="5"/>
      <c r="H61" s="5"/>
      <c r="I61" s="5"/>
      <c r="J61" s="5"/>
      <c r="K61" s="5"/>
      <c r="L61" s="5"/>
      <c r="M61" s="5"/>
      <c r="N61" s="255"/>
      <c r="O61" s="255"/>
      <c r="P61" s="25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52" ht="33" customHeight="1" x14ac:dyDescent="0.3">
      <c r="A62" s="5"/>
      <c r="B62" s="5"/>
      <c r="C62" s="5"/>
      <c r="D62" s="5"/>
      <c r="E62" s="207" t="s">
        <v>219</v>
      </c>
      <c r="F62" s="5"/>
      <c r="G62" s="5"/>
      <c r="H62" s="5"/>
      <c r="I62" s="5"/>
      <c r="J62" s="5"/>
      <c r="K62" s="5"/>
      <c r="L62" s="5"/>
      <c r="M62" s="5"/>
      <c r="N62" s="255"/>
      <c r="O62" s="255"/>
      <c r="P62" s="25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52" ht="139.9"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139.9" customHeight="1" x14ac:dyDescent="0.2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2:52" ht="139.9" customHeight="1" x14ac:dyDescent="0.2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2:52" ht="139.9" customHeight="1" x14ac:dyDescent="0.2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2:52" ht="139.9" customHeight="1" x14ac:dyDescent="0.2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2:52" ht="139.9" customHeight="1" x14ac:dyDescent="0.2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2:52" ht="139.9"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2:52" ht="139.9" customHeight="1" x14ac:dyDescent="0.2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2:52" ht="139.9" customHeight="1" x14ac:dyDescent="0.2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2:52" ht="139.9" customHeight="1" x14ac:dyDescent="0.2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2:52" ht="139.9" customHeight="1" x14ac:dyDescent="0.2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2:52" ht="139.9" customHeight="1"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2:52" ht="139.9" customHeight="1" x14ac:dyDescent="0.2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2:52" ht="139.9" customHeight="1" x14ac:dyDescent="0.2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2:52" ht="139.9" customHeight="1"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2:52" ht="139.9" customHeight="1" x14ac:dyDescent="0.2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2:52" ht="139.9" customHeight="1" x14ac:dyDescent="0.2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2:52" ht="139.9" customHeight="1" x14ac:dyDescent="0.2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2:52" ht="139.9" customHeight="1" x14ac:dyDescent="0.2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2:52" ht="139.9" customHeight="1" x14ac:dyDescent="0.2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2:52" ht="139.9" customHeight="1"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2:52" ht="139.9" customHeight="1" x14ac:dyDescent="0.2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2:52" ht="139.9" customHeight="1" x14ac:dyDescent="0.2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2:52" ht="139.9" customHeight="1" x14ac:dyDescent="0.2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2:52" ht="139.9" customHeight="1" x14ac:dyDescent="0.2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2:52" ht="139.9" customHeight="1" x14ac:dyDescent="0.2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2:52" ht="139.9" customHeight="1" x14ac:dyDescent="0.2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2:52" ht="139.9" customHeight="1" x14ac:dyDescent="0.2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2:52" ht="139.9" customHeight="1" x14ac:dyDescent="0.2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2:52" ht="139.9" customHeight="1" x14ac:dyDescent="0.2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2:52" ht="139.9" customHeight="1" x14ac:dyDescent="0.2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2:52" ht="139.9" customHeight="1" x14ac:dyDescent="0.2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2:52" ht="139.9" customHeight="1" x14ac:dyDescent="0.2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2:52" ht="139.9" customHeight="1" x14ac:dyDescent="0.2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2:52" ht="139.9" customHeight="1" x14ac:dyDescent="0.2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2:52" ht="139.9" customHeight="1" x14ac:dyDescent="0.2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2:52" ht="139.9" customHeight="1" x14ac:dyDescent="0.2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2:52" ht="139.9" customHeight="1" x14ac:dyDescent="0.2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2:52" ht="139.9" customHeight="1" x14ac:dyDescent="0.2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2:52" ht="139.9" customHeight="1" x14ac:dyDescent="0.2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2:52" ht="139.9" customHeight="1" x14ac:dyDescent="0.2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2:52" ht="139.9" customHeight="1" x14ac:dyDescent="0.2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2:52" x14ac:dyDescent="0.2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2:52" x14ac:dyDescent="0.2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2:52" x14ac:dyDescent="0.2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2:52" x14ac:dyDescent="0.2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sheetData>
  <mergeCells count="149">
    <mergeCell ref="K8:L8"/>
    <mergeCell ref="M8:P8"/>
    <mergeCell ref="K9:L9"/>
    <mergeCell ref="M9:P9"/>
    <mergeCell ref="K10:L10"/>
    <mergeCell ref="K3:L3"/>
    <mergeCell ref="M3:P3"/>
    <mergeCell ref="K4:L4"/>
    <mergeCell ref="M4:P4"/>
    <mergeCell ref="K5:L5"/>
    <mergeCell ref="M5:P5"/>
    <mergeCell ref="K6:L6"/>
    <mergeCell ref="M6:P6"/>
    <mergeCell ref="K7:L7"/>
    <mergeCell ref="M7:P7"/>
    <mergeCell ref="F31:G31"/>
    <mergeCell ref="I31:J31"/>
    <mergeCell ref="K31:L31"/>
    <mergeCell ref="M31:N31"/>
    <mergeCell ref="O31:P31"/>
    <mergeCell ref="K13:L13"/>
    <mergeCell ref="M13:P13"/>
    <mergeCell ref="M10:P10"/>
    <mergeCell ref="K11:L11"/>
    <mergeCell ref="M11:P11"/>
    <mergeCell ref="K12:L12"/>
    <mergeCell ref="M12:P12"/>
    <mergeCell ref="C26:F26"/>
    <mergeCell ref="C32:C34"/>
    <mergeCell ref="F32:G32"/>
    <mergeCell ref="I32:J32"/>
    <mergeCell ref="K32:L32"/>
    <mergeCell ref="M32:N32"/>
    <mergeCell ref="F33:G33"/>
    <mergeCell ref="I33:J33"/>
    <mergeCell ref="K33:L33"/>
    <mergeCell ref="M33:N33"/>
    <mergeCell ref="F34:G34"/>
    <mergeCell ref="I34:J34"/>
    <mergeCell ref="K34:L34"/>
    <mergeCell ref="M34:N34"/>
    <mergeCell ref="C35:C37"/>
    <mergeCell ref="F35:G35"/>
    <mergeCell ref="I35:J35"/>
    <mergeCell ref="K35:L35"/>
    <mergeCell ref="M35:N35"/>
    <mergeCell ref="F36:G36"/>
    <mergeCell ref="I36:J36"/>
    <mergeCell ref="K36:L36"/>
    <mergeCell ref="M36:N36"/>
    <mergeCell ref="F37:G37"/>
    <mergeCell ref="I37:J37"/>
    <mergeCell ref="K37:L37"/>
    <mergeCell ref="M37:N37"/>
    <mergeCell ref="M41:N41"/>
    <mergeCell ref="F42:G42"/>
    <mergeCell ref="I42:J42"/>
    <mergeCell ref="K42:L42"/>
    <mergeCell ref="M42:N42"/>
    <mergeCell ref="C38:C42"/>
    <mergeCell ref="F38:G38"/>
    <mergeCell ref="I38:J38"/>
    <mergeCell ref="K38:L38"/>
    <mergeCell ref="M38:N38"/>
    <mergeCell ref="F39:G39"/>
    <mergeCell ref="I39:J39"/>
    <mergeCell ref="K39:L39"/>
    <mergeCell ref="M39:N39"/>
    <mergeCell ref="F40:G40"/>
    <mergeCell ref="I40:J40"/>
    <mergeCell ref="K40:L40"/>
    <mergeCell ref="M40:N40"/>
    <mergeCell ref="F41:G41"/>
    <mergeCell ref="I41:J41"/>
    <mergeCell ref="K41:L41"/>
    <mergeCell ref="F43:G43"/>
    <mergeCell ref="I43:J43"/>
    <mergeCell ref="K43:L43"/>
    <mergeCell ref="M43:N43"/>
    <mergeCell ref="C44:C46"/>
    <mergeCell ref="F44:G44"/>
    <mergeCell ref="I44:J44"/>
    <mergeCell ref="K44:L44"/>
    <mergeCell ref="M44:N44"/>
    <mergeCell ref="F45:G45"/>
    <mergeCell ref="I45:J45"/>
    <mergeCell ref="K45:L45"/>
    <mergeCell ref="M45:N45"/>
    <mergeCell ref="F46:G46"/>
    <mergeCell ref="I46:J46"/>
    <mergeCell ref="K46:L46"/>
    <mergeCell ref="K50:L50"/>
    <mergeCell ref="M50:N50"/>
    <mergeCell ref="F51:G51"/>
    <mergeCell ref="I51:J51"/>
    <mergeCell ref="K51:L51"/>
    <mergeCell ref="M51:N51"/>
    <mergeCell ref="M46:N46"/>
    <mergeCell ref="C47:C52"/>
    <mergeCell ref="F47:G47"/>
    <mergeCell ref="I47:J47"/>
    <mergeCell ref="K47:L47"/>
    <mergeCell ref="M47:N47"/>
    <mergeCell ref="F48:G48"/>
    <mergeCell ref="I48:J48"/>
    <mergeCell ref="K48:L48"/>
    <mergeCell ref="M48:N48"/>
    <mergeCell ref="F49:G49"/>
    <mergeCell ref="I49:J49"/>
    <mergeCell ref="K49:L49"/>
    <mergeCell ref="M49:N49"/>
    <mergeCell ref="F50:G50"/>
    <mergeCell ref="I50:J50"/>
    <mergeCell ref="F52:G52"/>
    <mergeCell ref="I52:J52"/>
    <mergeCell ref="K54:L54"/>
    <mergeCell ref="M54:N54"/>
    <mergeCell ref="F55:G55"/>
    <mergeCell ref="I55:J55"/>
    <mergeCell ref="K55:L55"/>
    <mergeCell ref="M55:N55"/>
    <mergeCell ref="F56:G56"/>
    <mergeCell ref="I56:J56"/>
    <mergeCell ref="K56:L56"/>
    <mergeCell ref="M56:N56"/>
    <mergeCell ref="K52:L52"/>
    <mergeCell ref="M52:N52"/>
    <mergeCell ref="N62:P62"/>
    <mergeCell ref="F59:G59"/>
    <mergeCell ref="I59:J59"/>
    <mergeCell ref="K59:L59"/>
    <mergeCell ref="M59:N59"/>
    <mergeCell ref="N61:P61"/>
    <mergeCell ref="C57:C58"/>
    <mergeCell ref="F57:G57"/>
    <mergeCell ref="I57:J57"/>
    <mergeCell ref="K57:L57"/>
    <mergeCell ref="M57:N57"/>
    <mergeCell ref="F58:G58"/>
    <mergeCell ref="I58:J58"/>
    <mergeCell ref="K58:L58"/>
    <mergeCell ref="M58:N58"/>
    <mergeCell ref="C53:C56"/>
    <mergeCell ref="F53:G53"/>
    <mergeCell ref="I53:J53"/>
    <mergeCell ref="K53:L53"/>
    <mergeCell ref="M53:N53"/>
    <mergeCell ref="F54:G54"/>
    <mergeCell ref="I54:J54"/>
  </mergeCells>
  <pageMargins left="3.937007874015748E-2" right="3.937007874015748E-2" top="0.19685039370078741" bottom="0.19685039370078741" header="0.11811023622047245" footer="0.11811023622047245"/>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F419-9A74-4ECB-869B-495F1E026FE4}">
  <sheetPr>
    <tabColor rgb="FFFF0000"/>
    <pageSetUpPr fitToPage="1"/>
  </sheetPr>
  <dimension ref="A1:AU103"/>
  <sheetViews>
    <sheetView topLeftCell="A13" zoomScale="55" zoomScaleNormal="55" zoomScaleSheetLayoutView="50" zoomScalePageLayoutView="60" workbookViewId="0">
      <selection activeCell="G16" sqref="A13:H16"/>
    </sheetView>
  </sheetViews>
  <sheetFormatPr baseColWidth="10" defaultRowHeight="15" outlineLevelRow="1" x14ac:dyDescent="0.25"/>
  <cols>
    <col min="1" max="1" width="20.7109375" style="35" customWidth="1"/>
    <col min="2" max="2" width="35.7109375" customWidth="1"/>
    <col min="3" max="10" width="30.7109375" customWidth="1"/>
    <col min="11" max="12" width="18" customWidth="1"/>
    <col min="13" max="18" width="18.28515625" customWidth="1"/>
    <col min="19" max="19" width="6.42578125" customWidth="1"/>
    <col min="20" max="20" width="13.7109375" bestFit="1" customWidth="1"/>
    <col min="32" max="33" width="13.7109375" bestFit="1" customWidth="1"/>
  </cols>
  <sheetData>
    <row r="1" spans="1:47" s="35" customFormat="1" ht="230.25" customHeight="1" x14ac:dyDescent="0.7">
      <c r="A1" s="4"/>
      <c r="B1" s="4"/>
      <c r="C1" s="278"/>
      <c r="D1" s="278"/>
      <c r="E1" s="278"/>
      <c r="F1" s="278"/>
      <c r="G1" s="278"/>
      <c r="H1" s="278"/>
      <c r="I1" s="278"/>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1:47" s="35" customFormat="1" ht="20.25" customHeight="1" x14ac:dyDescent="0.7">
      <c r="A2" s="4"/>
      <c r="B2" s="4"/>
      <c r="C2" s="93"/>
      <c r="D2" s="93"/>
      <c r="E2" s="93"/>
      <c r="F2" s="93"/>
      <c r="G2" s="93"/>
      <c r="H2" s="93"/>
      <c r="I2" s="93"/>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ht="87" customHeight="1" x14ac:dyDescent="0.7">
      <c r="A3" s="6"/>
      <c r="B3" s="103" t="s">
        <v>88</v>
      </c>
      <c r="C3" s="4"/>
      <c r="D3" s="28"/>
      <c r="E3" s="29"/>
      <c r="F3" s="29"/>
      <c r="H3" s="29"/>
      <c r="I3" s="29"/>
      <c r="J3" s="4"/>
      <c r="K3" s="4"/>
      <c r="L3" s="4"/>
      <c r="M3" s="4"/>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ht="39.950000000000003" customHeight="1" x14ac:dyDescent="0.25">
      <c r="A4" s="43"/>
      <c r="B4" s="132" t="s">
        <v>76</v>
      </c>
      <c r="C4" s="279" t="s">
        <v>84</v>
      </c>
      <c r="D4" s="279"/>
      <c r="E4" s="279" t="s">
        <v>85</v>
      </c>
      <c r="F4" s="279"/>
      <c r="G4" s="279" t="s">
        <v>86</v>
      </c>
      <c r="H4" s="279"/>
      <c r="I4" s="279" t="s">
        <v>87</v>
      </c>
      <c r="J4" s="27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ht="39.950000000000003" customHeight="1" x14ac:dyDescent="0.25">
      <c r="A5" s="43"/>
      <c r="B5" s="132" t="s">
        <v>12</v>
      </c>
      <c r="C5" s="274" t="s">
        <v>13</v>
      </c>
      <c r="D5" s="274"/>
      <c r="E5" s="274" t="s">
        <v>14</v>
      </c>
      <c r="F5" s="274"/>
      <c r="G5" s="274" t="s">
        <v>15</v>
      </c>
      <c r="H5" s="274"/>
      <c r="I5" s="274" t="s">
        <v>16</v>
      </c>
      <c r="J5" s="27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ht="39.950000000000003" customHeight="1" x14ac:dyDescent="0.25">
      <c r="A6" s="43"/>
      <c r="B6" s="132" t="s">
        <v>3</v>
      </c>
      <c r="C6" s="275" t="s">
        <v>77</v>
      </c>
      <c r="D6" s="275"/>
      <c r="E6" s="275" t="s">
        <v>77</v>
      </c>
      <c r="F6" s="275"/>
      <c r="G6" s="275" t="s">
        <v>77</v>
      </c>
      <c r="H6" s="275"/>
      <c r="I6" s="275" t="s">
        <v>77</v>
      </c>
      <c r="J6" s="27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950000000000003" customHeight="1" x14ac:dyDescent="0.25">
      <c r="A7" s="43"/>
      <c r="B7" s="132" t="s">
        <v>60</v>
      </c>
      <c r="C7" s="276" t="s">
        <v>4</v>
      </c>
      <c r="D7" s="276"/>
      <c r="E7" s="276" t="s">
        <v>4</v>
      </c>
      <c r="F7" s="276"/>
      <c r="G7" s="276" t="s">
        <v>4</v>
      </c>
      <c r="H7" s="276"/>
      <c r="I7" s="276" t="s">
        <v>4</v>
      </c>
      <c r="J7" s="27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ht="39.950000000000003" customHeight="1" x14ac:dyDescent="0.25">
      <c r="A8" s="43"/>
      <c r="B8" s="132" t="s">
        <v>56</v>
      </c>
      <c r="C8" s="275" t="s">
        <v>98</v>
      </c>
      <c r="D8" s="275"/>
      <c r="E8" s="275" t="s">
        <v>98</v>
      </c>
      <c r="F8" s="275"/>
      <c r="G8" s="275" t="s">
        <v>98</v>
      </c>
      <c r="H8" s="275"/>
      <c r="I8" s="275" t="s">
        <v>98</v>
      </c>
      <c r="J8" s="27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ht="39.950000000000003" customHeight="1" x14ac:dyDescent="0.25">
      <c r="A9" s="43"/>
      <c r="B9" s="132" t="s">
        <v>57</v>
      </c>
      <c r="C9" s="268">
        <v>43628</v>
      </c>
      <c r="D9" s="268"/>
      <c r="E9" s="268">
        <v>44082</v>
      </c>
      <c r="F9" s="268"/>
      <c r="G9" s="268">
        <v>44341</v>
      </c>
      <c r="H9" s="268"/>
      <c r="I9" s="268">
        <v>44846</v>
      </c>
      <c r="J9" s="268"/>
      <c r="K9" s="92"/>
      <c r="L9" s="92"/>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ht="39.950000000000003" customHeight="1" x14ac:dyDescent="0.25">
      <c r="A10" s="43"/>
      <c r="B10" s="132" t="s">
        <v>61</v>
      </c>
      <c r="C10" s="267">
        <v>45462</v>
      </c>
      <c r="D10" s="267"/>
      <c r="E10" s="267">
        <v>45915</v>
      </c>
      <c r="F10" s="267"/>
      <c r="G10" s="267">
        <v>46174</v>
      </c>
      <c r="H10" s="267"/>
      <c r="I10" s="267">
        <v>46716</v>
      </c>
      <c r="J10" s="267"/>
      <c r="K10" s="92"/>
      <c r="L10" s="92"/>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ht="39.950000000000003" customHeight="1" x14ac:dyDescent="0.25">
      <c r="A11" s="43"/>
      <c r="B11" s="132" t="s">
        <v>6</v>
      </c>
      <c r="C11" s="273" t="s">
        <v>78</v>
      </c>
      <c r="D11" s="273"/>
      <c r="E11" s="273" t="s">
        <v>79</v>
      </c>
      <c r="F11" s="273"/>
      <c r="G11" s="273" t="s">
        <v>79</v>
      </c>
      <c r="H11" s="273"/>
      <c r="I11" s="273" t="s">
        <v>80</v>
      </c>
      <c r="J11" s="273"/>
      <c r="K11" s="92"/>
      <c r="L11" s="92"/>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ht="50.1" customHeight="1" x14ac:dyDescent="0.25">
      <c r="A12" s="43"/>
      <c r="B12" s="132" t="s">
        <v>426</v>
      </c>
      <c r="C12" s="269" t="s">
        <v>93</v>
      </c>
      <c r="D12" s="269"/>
      <c r="E12" s="269" t="s">
        <v>90</v>
      </c>
      <c r="F12" s="269"/>
      <c r="G12" s="269" t="s">
        <v>94</v>
      </c>
      <c r="H12" s="269"/>
      <c r="I12" s="269" t="s">
        <v>95</v>
      </c>
      <c r="J12" s="269"/>
      <c r="K12" s="92"/>
      <c r="L12" s="92"/>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ht="39.950000000000003" customHeight="1" x14ac:dyDescent="0.25">
      <c r="A13" s="43"/>
      <c r="B13" s="132" t="s">
        <v>425</v>
      </c>
      <c r="C13" s="272">
        <v>-2.63E-3</v>
      </c>
      <c r="D13" s="272"/>
      <c r="E13" s="271">
        <v>-4.0299999999999997E-3</v>
      </c>
      <c r="F13" s="271"/>
      <c r="G13" s="271">
        <v>-2.3400000000000001E-3</v>
      </c>
      <c r="H13" s="271"/>
      <c r="I13" s="270">
        <v>3.0530000000000002E-2</v>
      </c>
      <c r="J13" s="270"/>
      <c r="K13" s="165"/>
      <c r="L13" s="92"/>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ht="39.950000000000003" customHeight="1" x14ac:dyDescent="0.25">
      <c r="A14" s="43"/>
      <c r="B14" s="132" t="s">
        <v>59</v>
      </c>
      <c r="C14" s="269" t="s">
        <v>10</v>
      </c>
      <c r="D14" s="269"/>
      <c r="E14" s="269" t="s">
        <v>9</v>
      </c>
      <c r="F14" s="269"/>
      <c r="G14" s="269" t="s">
        <v>11</v>
      </c>
      <c r="H14" s="269"/>
      <c r="I14" s="269" t="s">
        <v>8</v>
      </c>
      <c r="J14" s="269"/>
      <c r="K14" s="92"/>
      <c r="L14" s="92"/>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ht="54.75" customHeight="1" x14ac:dyDescent="0.25">
      <c r="A15" s="92"/>
      <c r="B15" s="92"/>
      <c r="C15" s="92"/>
      <c r="D15" s="92"/>
      <c r="E15" s="92"/>
      <c r="F15" s="44"/>
      <c r="G15" s="44"/>
      <c r="H15" s="92"/>
      <c r="I15" s="92"/>
      <c r="J15" s="88"/>
      <c r="K15" s="92"/>
      <c r="L15" s="92"/>
      <c r="M15" s="92"/>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ht="54.75" customHeight="1" x14ac:dyDescent="0.25">
      <c r="A16" s="4"/>
      <c r="B16" s="4"/>
      <c r="C16" s="4"/>
      <c r="D16" s="4"/>
      <c r="E16" s="4"/>
      <c r="F16" s="4"/>
      <c r="G16" s="4"/>
      <c r="H16" s="4"/>
      <c r="I16" s="4"/>
      <c r="J16" s="4"/>
      <c r="K16" s="30" t="s">
        <v>0</v>
      </c>
      <c r="L16" s="4"/>
      <c r="M16" s="4"/>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7" ht="84" customHeight="1" x14ac:dyDescent="0.25">
      <c r="A17" s="45"/>
      <c r="B17" s="131" t="s">
        <v>24</v>
      </c>
      <c r="C17" s="151" t="s">
        <v>27</v>
      </c>
      <c r="D17" s="152" t="s">
        <v>28</v>
      </c>
      <c r="E17" s="152" t="s">
        <v>29</v>
      </c>
      <c r="F17" s="152" t="s">
        <v>30</v>
      </c>
      <c r="G17" s="152" t="s">
        <v>107</v>
      </c>
      <c r="H17" s="152" t="s">
        <v>31</v>
      </c>
      <c r="I17" s="152" t="s">
        <v>32</v>
      </c>
      <c r="J17" s="152" t="s">
        <v>33</v>
      </c>
      <c r="K17" s="96"/>
      <c r="L17" s="96"/>
      <c r="M17" s="4"/>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7" ht="61.9" customHeight="1" x14ac:dyDescent="0.25">
      <c r="A18" s="41"/>
      <c r="B18" s="153" t="s">
        <v>34</v>
      </c>
      <c r="C18" s="115" t="s">
        <v>1</v>
      </c>
      <c r="D18" s="104">
        <f t="shared" ref="D18:I18" si="0">SUM(D19:D22)</f>
        <v>19</v>
      </c>
      <c r="E18" s="105">
        <f t="shared" si="0"/>
        <v>226387400.78999996</v>
      </c>
      <c r="F18" s="105">
        <f t="shared" si="0"/>
        <v>107634018.60000001</v>
      </c>
      <c r="G18" s="105">
        <f t="shared" si="0"/>
        <v>7146306.3699999992</v>
      </c>
      <c r="H18" s="105">
        <f t="shared" si="0"/>
        <v>114780324.97</v>
      </c>
      <c r="I18" s="105">
        <f t="shared" si="0"/>
        <v>111607075.81999999</v>
      </c>
      <c r="J18" s="106">
        <f>SUMPRODUCT(E19:E22,J19:J22)/SUM(E19:E22)</f>
        <v>0.45182868965332679</v>
      </c>
      <c r="K18" s="107">
        <f>SUM(K19:K22)</f>
        <v>19</v>
      </c>
      <c r="L18" s="107">
        <f>SUM(L19:L22)</f>
        <v>0</v>
      </c>
      <c r="M18" s="4"/>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7" ht="61.9" hidden="1" customHeight="1" outlineLevel="1" x14ac:dyDescent="0.25">
      <c r="A19" s="42"/>
      <c r="B19" s="126">
        <v>2019</v>
      </c>
      <c r="C19" s="126" t="s">
        <v>13</v>
      </c>
      <c r="D19" s="108">
        <f>'Allocation SB 2019'!G16</f>
        <v>5</v>
      </c>
      <c r="E19" s="109">
        <f>'Allocation SB 2019'!H16</f>
        <v>26130146.489999998</v>
      </c>
      <c r="F19" s="109">
        <f>'Allocation SB 2019'!I16</f>
        <v>21817279.199999999</v>
      </c>
      <c r="G19" s="109">
        <f>'Allocation SB 2019'!J16</f>
        <v>1449753.72</v>
      </c>
      <c r="H19" s="109">
        <f>'Allocation SB 2019'!K16</f>
        <v>23267032.920000002</v>
      </c>
      <c r="I19" s="109">
        <f>'Allocation SB 2019'!L16</f>
        <v>2863113.57</v>
      </c>
      <c r="J19" s="110">
        <f>'Allocation SB 2019'!M$16</f>
        <v>0.38018000000000002</v>
      </c>
      <c r="K19" s="111">
        <f>SUMIF('Allocation SB 2019'!N16,$K$16,'Allocation SB 2019'!G16:G16)</f>
        <v>5</v>
      </c>
      <c r="L19" s="111">
        <f>SUMIF('Allocation SB 2019'!O1,$K$16,'Allocation SB 2019'!G1)</f>
        <v>0</v>
      </c>
      <c r="M19" s="4"/>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7" ht="61.9" hidden="1" customHeight="1" outlineLevel="1" x14ac:dyDescent="0.25">
      <c r="A20" s="42"/>
      <c r="B20" s="126">
        <v>2020</v>
      </c>
      <c r="C20" s="126" t="s">
        <v>14</v>
      </c>
      <c r="D20" s="108">
        <f>'Allocation SB 2020'!G16</f>
        <v>2</v>
      </c>
      <c r="E20" s="109">
        <f>'Allocation SB 2020'!H16</f>
        <v>44557188</v>
      </c>
      <c r="F20" s="109">
        <f>'Allocation SB 2020'!I16</f>
        <v>38998995</v>
      </c>
      <c r="G20" s="109">
        <f>'Allocation SB 2020'!J16</f>
        <v>4623210</v>
      </c>
      <c r="H20" s="109">
        <f>'Allocation SB 2020'!K16</f>
        <v>43622205</v>
      </c>
      <c r="I20" s="109">
        <f>'Allocation SB 2020'!L16</f>
        <v>934983</v>
      </c>
      <c r="J20" s="110">
        <f>'Allocation SB 2020'!M$16</f>
        <v>0.4945</v>
      </c>
      <c r="K20" s="111">
        <f>SUMIF('Allocation SB 2020'!N16,$K$16,'Allocation SB 2020'!G16)</f>
        <v>2</v>
      </c>
      <c r="L20" s="111">
        <f>SUMIF('Allocation SB 2021'!O16,$K$16,'Allocation SB 2021'!G16)</f>
        <v>0</v>
      </c>
      <c r="M20" s="4"/>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7" ht="61.9" hidden="1" customHeight="1" outlineLevel="1" x14ac:dyDescent="0.25">
      <c r="A21" s="42"/>
      <c r="B21" s="126">
        <v>2021</v>
      </c>
      <c r="C21" s="126" t="s">
        <v>15</v>
      </c>
      <c r="D21" s="108">
        <f>'Allocation SB 2021'!G$16</f>
        <v>9</v>
      </c>
      <c r="E21" s="109">
        <f>'Allocation SB 2021'!H$16</f>
        <v>18831689.219999999</v>
      </c>
      <c r="F21" s="109">
        <f>'Allocation SB 2021'!I$16</f>
        <v>14286722.23</v>
      </c>
      <c r="G21" s="109">
        <f>'Allocation SB 2021'!J$16</f>
        <v>0</v>
      </c>
      <c r="H21" s="109">
        <f>'Allocation SB 2021'!K$16</f>
        <v>14286722.23</v>
      </c>
      <c r="I21" s="109">
        <f>'Allocation SB 2021'!L$16</f>
        <v>4544966.99</v>
      </c>
      <c r="J21" s="110">
        <f>'Allocation SB 2021'!M$17</f>
        <v>0.3666666666666667</v>
      </c>
      <c r="K21" s="111">
        <f>SUMIF('Allocation SB 2021'!N16,$K$16,'Allocation SB 2021'!G16)</f>
        <v>9</v>
      </c>
      <c r="L21" s="111">
        <f>SUMIF('Allocation SB 2021'!O17,$K$16,'Allocation SB 2021'!G17)</f>
        <v>0</v>
      </c>
      <c r="M21" s="4"/>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7" ht="61.9" hidden="1" customHeight="1" outlineLevel="1" x14ac:dyDescent="0.25">
      <c r="A22" s="42"/>
      <c r="B22" s="126">
        <v>2022</v>
      </c>
      <c r="C22" s="126" t="s">
        <v>16</v>
      </c>
      <c r="D22" s="108">
        <f>'Allocation SB 2022'!G$16</f>
        <v>3</v>
      </c>
      <c r="E22" s="109">
        <f>'Allocation SB 2022'!H$16</f>
        <v>136868377.07999998</v>
      </c>
      <c r="F22" s="109">
        <f>'Allocation SB 2022'!I$16</f>
        <v>32531022.170000002</v>
      </c>
      <c r="G22" s="109">
        <f>'Allocation SB 2022'!J$16</f>
        <v>1073342.6499999999</v>
      </c>
      <c r="H22" s="109">
        <f>'Allocation SB 2022'!K$16</f>
        <v>33604364.82</v>
      </c>
      <c r="I22" s="109">
        <f>'Allocation SB 2022'!L$16</f>
        <v>103264012.25999999</v>
      </c>
      <c r="J22" s="110">
        <f>'Allocation SB 2022'!M$16</f>
        <v>0.46333333333333337</v>
      </c>
      <c r="K22" s="111">
        <f>SUMIF('Allocation SB 2022'!O16,$K$16,'Allocation SB 2022'!G16)</f>
        <v>3</v>
      </c>
      <c r="L22" s="111">
        <f>SUMIF('Allocation SB 2022'!P19,$K$16,'Allocation SB 2022'!G19)</f>
        <v>0</v>
      </c>
      <c r="M22" s="4"/>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7" ht="61.9" customHeight="1" collapsed="1" x14ac:dyDescent="0.25">
      <c r="A23" s="41"/>
      <c r="B23" s="154" t="s">
        <v>75</v>
      </c>
      <c r="C23" s="115" t="s">
        <v>23</v>
      </c>
      <c r="D23" s="104">
        <f>SUM(D24+D25+D26+D27)</f>
        <v>38</v>
      </c>
      <c r="E23" s="105">
        <f t="shared" ref="E23:I23" si="1">SUM(E24+E25+E26+E27)</f>
        <v>1225691863.2250333</v>
      </c>
      <c r="F23" s="105">
        <f>SUM(F24+F25+F26+F27)</f>
        <v>898967348.89183331</v>
      </c>
      <c r="G23" s="105">
        <f t="shared" si="1"/>
        <v>164462347.14666668</v>
      </c>
      <c r="H23" s="105">
        <f t="shared" si="1"/>
        <v>1063429696.0385</v>
      </c>
      <c r="I23" s="105">
        <f t="shared" si="1"/>
        <v>162262167.18653333</v>
      </c>
      <c r="J23" s="106">
        <f>SUMPRODUCT(E24:E27,J24:J27)/SUM(E24:E27)</f>
        <v>0.7709174449795565</v>
      </c>
      <c r="K23" s="107">
        <f>SUM(K24:K27)</f>
        <v>38</v>
      </c>
      <c r="L23" s="107">
        <f>SUM(L24:L27)</f>
        <v>0</v>
      </c>
      <c r="M23" s="4"/>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7" ht="61.9" hidden="1" customHeight="1" outlineLevel="1" x14ac:dyDescent="0.25">
      <c r="A24" s="42"/>
      <c r="B24" s="126">
        <v>2019</v>
      </c>
      <c r="C24" s="126" t="s">
        <v>13</v>
      </c>
      <c r="D24" s="112">
        <f>SUM('Allocation SB 2019'!G17:'Allocation SB 2019'!G18)</f>
        <v>21</v>
      </c>
      <c r="E24" s="113">
        <f>SUM('Allocation SB 2019'!H17:'Allocation SB 2019'!H18)</f>
        <v>371951451.15680003</v>
      </c>
      <c r="F24" s="113">
        <f>SUM('Allocation SB 2019'!I17:'Allocation SB 2019'!I18)</f>
        <v>276932153.73199999</v>
      </c>
      <c r="G24" s="113">
        <f>SUM('Allocation SB 2019'!J17:'Allocation SB 2019'!J18)</f>
        <v>31515339.906666666</v>
      </c>
      <c r="H24" s="113">
        <f>SUM('Allocation SB 2019'!K17:'Allocation SB 2019'!K18)</f>
        <v>308447493.63866669</v>
      </c>
      <c r="I24" s="113">
        <f>SUM('Allocation SB 2019'!L17:'Allocation SB 2019'!L18)</f>
        <v>63503957.518133327</v>
      </c>
      <c r="J24" s="114">
        <f>SUMPRODUCT('Allocation SB 2019'!M17:M18,'Allocation SB 2019'!H17:H18)/SUM('Allocation SB 2019'!H17:H18)</f>
        <v>0.74316578712531445</v>
      </c>
      <c r="K24" s="111">
        <f>SUMIF('Allocation SB 2019'!N$17:N$18,$K$16,'Allocation SB 2019'!$G$17:$G$18)</f>
        <v>21</v>
      </c>
      <c r="L24" s="111">
        <f>SUMIF('Allocation SB 2019'!O$17:O$18,$K$16,'Allocation SB 2019'!$G$17:$G$18)</f>
        <v>0</v>
      </c>
      <c r="M24" s="4"/>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7" ht="61.9" hidden="1" customHeight="1" outlineLevel="1" collapsed="1" x14ac:dyDescent="0.25">
      <c r="A25" s="42"/>
      <c r="B25" s="126">
        <v>2020</v>
      </c>
      <c r="C25" s="126" t="s">
        <v>14</v>
      </c>
      <c r="D25" s="112">
        <f>SUM('Allocation SB 2020'!G$17:'Allocation SB 2020'!G$18)</f>
        <v>8</v>
      </c>
      <c r="E25" s="113">
        <f>SUM('Allocation SB 2020'!H$17:'Allocation SB 2020'!H$18)</f>
        <v>400065196.00823331</v>
      </c>
      <c r="F25" s="113">
        <f>SUM('Allocation SB 2020'!I$17:'Allocation SB 2020'!I$18)</f>
        <v>315381190.21583331</v>
      </c>
      <c r="G25" s="113">
        <f>SUM('Allocation SB 2020'!J$17:'Allocation SB 2020'!J$18)</f>
        <v>75996840</v>
      </c>
      <c r="H25" s="113">
        <f>SUM('Allocation SB 2020'!K$17:'Allocation SB 2020'!K$18)</f>
        <v>391378030.21583331</v>
      </c>
      <c r="I25" s="113">
        <f>SUM('Allocation SB 2020'!L$17:'Allocation SB 2020'!L$18)</f>
        <v>8687165.7924000006</v>
      </c>
      <c r="J25" s="114">
        <f>SUMPRODUCT('Allocation SB 2020'!M$17:M$18,'Allocation SB 2020'!H$17:H$18)/SUM('Allocation SB 2020'!H$17:H$18)</f>
        <v>0.7296407748425775</v>
      </c>
      <c r="K25" s="111">
        <f>SUMIF('Allocation SB 2020'!N$17:N$18,$K$16,'Allocation SB 2020'!$G$17:$G$18)</f>
        <v>8</v>
      </c>
      <c r="L25" s="111">
        <f>SUMIF('Allocation SB 2021'!O$17:O$18,$K$16,'Allocation SB 2021'!$G$17:$G$18)</f>
        <v>0</v>
      </c>
      <c r="M25" s="4"/>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7" ht="61.9" hidden="1" customHeight="1" outlineLevel="1" collapsed="1" x14ac:dyDescent="0.25">
      <c r="A26" s="42"/>
      <c r="B26" s="126">
        <v>2021</v>
      </c>
      <c r="C26" s="126" t="s">
        <v>15</v>
      </c>
      <c r="D26" s="112">
        <f>SUM('Allocation SB 2021'!G$17:'Allocation SB 2021'!G$18)</f>
        <v>6</v>
      </c>
      <c r="E26" s="113">
        <f>SUM('Allocation SB 2021'!H$17:'Allocation SB 2021'!H$18)</f>
        <v>306714736.06</v>
      </c>
      <c r="F26" s="113">
        <f>SUM('Allocation SB 2021'!I$17:'Allocation SB 2021'!I$18)</f>
        <v>221547341.96400002</v>
      </c>
      <c r="G26" s="113">
        <f>SUM('Allocation SB 2021'!J$17:'Allocation SB 2021'!J$18)</f>
        <v>37795874.800000004</v>
      </c>
      <c r="H26" s="113">
        <f>SUM('Allocation SB 2021'!K$17:'Allocation SB 2021'!K$18)</f>
        <v>259343216.764</v>
      </c>
      <c r="I26" s="113">
        <f>SUM('Allocation SB 2021'!L$17:'Allocation SB 2021'!L$18)</f>
        <v>47371519.295999996</v>
      </c>
      <c r="J26" s="114">
        <f>SUMPRODUCT('Allocation SB 2021'!M$17:M$18,'Allocation SB 2021'!H$17:H$18)/SUM('Allocation SB 2021'!H$17:H$18)</f>
        <v>0.75434502928503777</v>
      </c>
      <c r="K26" s="111">
        <f>SUMIF('Allocation SB 2021'!N$17:N$18,$K$16,'Allocation SB 2021'!$G$17:$G$18)</f>
        <v>6</v>
      </c>
      <c r="L26" s="112">
        <f>SUM('Allocation SB 2021'!O$17:'Allocation SB 2021'!O$18)</f>
        <v>0</v>
      </c>
      <c r="M26" s="4"/>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ht="61.9" hidden="1" customHeight="1" outlineLevel="1" collapsed="1" x14ac:dyDescent="0.25">
      <c r="A27" s="42"/>
      <c r="B27" s="126">
        <v>2022</v>
      </c>
      <c r="C27" s="126" t="s">
        <v>16</v>
      </c>
      <c r="D27" s="112">
        <f>SUM('Allocation SB 2022'!G$17:'Allocation SB 2022'!G$18)</f>
        <v>3</v>
      </c>
      <c r="E27" s="113">
        <f>SUM('Allocation SB 2022'!H$17:'Allocation SB 2022'!H$18)</f>
        <v>146960480</v>
      </c>
      <c r="F27" s="113">
        <f>SUM('Allocation SB 2022'!I$17:'Allocation SB 2022'!I$18)</f>
        <v>85106662.979999989</v>
      </c>
      <c r="G27" s="113">
        <f>SUM('Allocation SB 2022'!J$17:'Allocation SB 2022'!J$18)</f>
        <v>19154292.439999998</v>
      </c>
      <c r="H27" s="113">
        <f>SUM('Allocation SB 2022'!K$17:'Allocation SB 2022'!K$18)</f>
        <v>104260955.42</v>
      </c>
      <c r="I27" s="113">
        <f>SUM('Allocation SB 2022'!L$17:'Allocation SB 2022'!L$18)</f>
        <v>42699524.580000006</v>
      </c>
      <c r="J27" s="114">
        <f>SUMPRODUCT('Allocation SB 2022'!M$17:M$18,'Allocation SB 2022'!H$17:H$18)/SUM('Allocation SB 2022'!H$17:H$18)</f>
        <v>0.98810939104172768</v>
      </c>
      <c r="K27" s="111">
        <f>SUMIF('Allocation SB 2022'!O17:O18,$K$16,'Allocation SB 2022'!G17:G18)</f>
        <v>3</v>
      </c>
      <c r="L27" s="111">
        <f>SUMIF('Allocation SB 2022'!P17:P18,$K$16,'Allocation SB 2022'!H17:H18)</f>
        <v>0</v>
      </c>
      <c r="M27" s="4"/>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ht="61.9" customHeight="1" collapsed="1" x14ac:dyDescent="0.25">
      <c r="A28" s="42"/>
      <c r="B28" s="48" t="s">
        <v>63</v>
      </c>
      <c r="C28" s="115" t="s">
        <v>1</v>
      </c>
      <c r="D28" s="115">
        <f>SUM(D29:D31)</f>
        <v>11</v>
      </c>
      <c r="E28" s="116">
        <f t="shared" ref="E28:I28" si="2">SUM(E29:E31)</f>
        <v>101247741.7455339</v>
      </c>
      <c r="F28" s="116">
        <f t="shared" si="2"/>
        <v>37793306.351299152</v>
      </c>
      <c r="G28" s="116">
        <f t="shared" si="2"/>
        <v>9269340.2282777634</v>
      </c>
      <c r="H28" s="116">
        <f t="shared" si="2"/>
        <v>47062646.57957691</v>
      </c>
      <c r="I28" s="116">
        <f t="shared" si="2"/>
        <v>54185095.165956989</v>
      </c>
      <c r="J28" s="106">
        <f>SUMPRODUCT(E29:E31,J29:J31)/SUM(E29:E31)</f>
        <v>0.48544715131757826</v>
      </c>
      <c r="K28" s="107">
        <f>SUM(K29:K31)</f>
        <v>11</v>
      </c>
      <c r="L28" s="107">
        <f>SUM(L29:L31)</f>
        <v>0</v>
      </c>
      <c r="M28" s="4"/>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7" ht="61.9" hidden="1" customHeight="1" outlineLevel="1" collapsed="1" x14ac:dyDescent="0.25">
      <c r="A29" s="42"/>
      <c r="B29" s="126">
        <v>2020</v>
      </c>
      <c r="C29" s="126" t="s">
        <v>127</v>
      </c>
      <c r="D29" s="108">
        <f>'Allocation SB 2020'!G$19</f>
        <v>2</v>
      </c>
      <c r="E29" s="109">
        <f>'Allocation SB 2020'!H$19</f>
        <v>21875920.165533897</v>
      </c>
      <c r="F29" s="109">
        <f>'Allocation SB 2020'!I$19</f>
        <v>10584718.421299148</v>
      </c>
      <c r="G29" s="109">
        <f>'Allocation SB 2020'!J$19</f>
        <v>1674834.4982777638</v>
      </c>
      <c r="H29" s="109">
        <f>'Allocation SB 2020'!K$19</f>
        <v>12259552.919576913</v>
      </c>
      <c r="I29" s="109">
        <f>'Allocation SB 2020'!L$19</f>
        <v>9616367.2459569834</v>
      </c>
      <c r="J29" s="110">
        <f>'Allocation SB 2020'!M$19</f>
        <v>0.25105</v>
      </c>
      <c r="K29" s="111">
        <f>SUMIF('Allocation SB 2020'!N$19,$K$16,'Allocation SB 2020'!$G$19)</f>
        <v>2</v>
      </c>
      <c r="L29" s="111">
        <f>SUMIF('Allocation SB 2022'!P19,$K$16,'Allocation SB 2022'!$G$19)</f>
        <v>0</v>
      </c>
      <c r="M29" s="4"/>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7" ht="61.9" hidden="1" customHeight="1" outlineLevel="1" x14ac:dyDescent="0.25">
      <c r="A30" s="42"/>
      <c r="B30" s="126">
        <v>2021</v>
      </c>
      <c r="C30" s="126" t="s">
        <v>125</v>
      </c>
      <c r="D30" s="108">
        <f>'Allocation SB 2021'!G19</f>
        <v>4</v>
      </c>
      <c r="E30" s="109">
        <f>'Allocation SB 2021'!H19</f>
        <v>6297161.5</v>
      </c>
      <c r="F30" s="109">
        <f>'Allocation SB 2021'!I19</f>
        <v>5618927.8500000006</v>
      </c>
      <c r="G30" s="109">
        <f>'Allocation SB 2021'!J19</f>
        <v>499945.65</v>
      </c>
      <c r="H30" s="109">
        <f>'Allocation SB 2021'!K19</f>
        <v>6118873.5</v>
      </c>
      <c r="I30" s="109">
        <f>'Allocation SB 2021'!L19</f>
        <v>178288</v>
      </c>
      <c r="J30" s="110">
        <f>'Allocation SB 2021'!M19</f>
        <v>0.20250000000000001</v>
      </c>
      <c r="K30" s="111">
        <f>SUMIF('Allocation SB 2021'!N$19,$K$16,'Allocation SB 2021'!$G$19)</f>
        <v>4</v>
      </c>
      <c r="L30" s="111">
        <f>SUMIF('Allocation SB 2021'!O$19,$K$16,'Allocation SB 2021'!$G$19)</f>
        <v>0</v>
      </c>
      <c r="M30" s="4"/>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7" ht="61.9" hidden="1" customHeight="1" outlineLevel="1" x14ac:dyDescent="0.25">
      <c r="A31" s="42"/>
      <c r="B31" s="126">
        <v>2022</v>
      </c>
      <c r="C31" s="126" t="s">
        <v>126</v>
      </c>
      <c r="D31" s="108">
        <f>'Allocation SB 2022'!G$19</f>
        <v>5</v>
      </c>
      <c r="E31" s="109">
        <f>'Allocation SB 2022'!H$19</f>
        <v>73074660.079999998</v>
      </c>
      <c r="F31" s="109">
        <f>'Allocation SB 2022'!I$19</f>
        <v>21589660.079999998</v>
      </c>
      <c r="G31" s="109">
        <f>'Allocation SB 2022'!J$19</f>
        <v>7094560.0800000001</v>
      </c>
      <c r="H31" s="109">
        <f>'Allocation SB 2022'!K$19</f>
        <v>28684220.16</v>
      </c>
      <c r="I31" s="109">
        <f>'Allocation SB 2022'!L$19</f>
        <v>44390439.920000002</v>
      </c>
      <c r="J31" s="110">
        <f>'Allocation SB 2022'!M$19</f>
        <v>0.57999999999999996</v>
      </c>
      <c r="K31" s="111">
        <f>SUMIF('Allocation SB 2022'!O$19,$K$16,'Allocation SB 2022'!$G$19)</f>
        <v>5</v>
      </c>
      <c r="L31" s="111">
        <f>SUMIF('Allocation SB 2020'!O$19,$K$16,'Allocation SB 2020'!$G$19)</f>
        <v>0</v>
      </c>
      <c r="M31" s="4"/>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7" ht="61.9" customHeight="1" collapsed="1" x14ac:dyDescent="0.25">
      <c r="A32" s="42"/>
      <c r="B32" s="155" t="s">
        <v>37</v>
      </c>
      <c r="C32" s="115" t="s">
        <v>1</v>
      </c>
      <c r="D32" s="104">
        <f>SUM(D33:D34)</f>
        <v>2</v>
      </c>
      <c r="E32" s="105">
        <f t="shared" ref="E32:I32" si="3">SUM(E33:E34)</f>
        <v>115000000</v>
      </c>
      <c r="F32" s="105">
        <f t="shared" si="3"/>
        <v>55320956.670000002</v>
      </c>
      <c r="G32" s="105">
        <f t="shared" si="3"/>
        <v>15445000</v>
      </c>
      <c r="H32" s="105">
        <f t="shared" si="3"/>
        <v>70765956.670000002</v>
      </c>
      <c r="I32" s="105">
        <f t="shared" si="3"/>
        <v>44234043.329999998</v>
      </c>
      <c r="J32" s="106">
        <f>SUMPRODUCT(E33:E34,J33:J34)/SUM(E33:E34)</f>
        <v>0.21869565217391304</v>
      </c>
      <c r="K32" s="104">
        <f>SUM(K33:K34)</f>
        <v>2</v>
      </c>
      <c r="L32" s="104">
        <f>SUM(L33:L34)</f>
        <v>0</v>
      </c>
      <c r="M32" s="4"/>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ht="61.9" hidden="1" customHeight="1" outlineLevel="1" x14ac:dyDescent="0.25">
      <c r="A33" s="42"/>
      <c r="B33" s="126">
        <v>2019</v>
      </c>
      <c r="C33" s="126" t="s">
        <v>13</v>
      </c>
      <c r="D33" s="108">
        <f>'Allocation SB 2019'!G$19</f>
        <v>1</v>
      </c>
      <c r="E33" s="109">
        <f>'Allocation SB 2019'!H$19</f>
        <v>40000000</v>
      </c>
      <c r="F33" s="109">
        <f>'Allocation SB 2019'!I$19</f>
        <v>20800000</v>
      </c>
      <c r="G33" s="109">
        <f>'Allocation SB 2019'!J$19</f>
        <v>11200000</v>
      </c>
      <c r="H33" s="109">
        <f>'Allocation SB 2019'!K$19</f>
        <v>32000000</v>
      </c>
      <c r="I33" s="109">
        <f>'Allocation SB 2019'!L$19</f>
        <v>8000000</v>
      </c>
      <c r="J33" s="110">
        <f>'Allocation SB 2019'!M$19</f>
        <v>0.16</v>
      </c>
      <c r="K33" s="111">
        <f>SUMIF('Allocation SB 2019'!N$19,$K$16,'Allocation SB 2019'!$G$19)</f>
        <v>1</v>
      </c>
      <c r="L33" s="111">
        <f>SUMIF('Allocation SB 2022'!P$20,$K$16,'Allocation SB 2022'!$G$20)</f>
        <v>0</v>
      </c>
      <c r="M33" s="4"/>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ht="61.9" hidden="1" customHeight="1" outlineLevel="1" x14ac:dyDescent="0.25">
      <c r="A34" s="42"/>
      <c r="B34" s="126">
        <v>2022</v>
      </c>
      <c r="C34" s="126" t="s">
        <v>16</v>
      </c>
      <c r="D34" s="108">
        <f>'Allocation SB 2022'!G$20</f>
        <v>1</v>
      </c>
      <c r="E34" s="109">
        <f>'Allocation SB 2022'!H$20</f>
        <v>75000000</v>
      </c>
      <c r="F34" s="109">
        <f>'Allocation SB 2022'!I$20</f>
        <v>34520956.670000002</v>
      </c>
      <c r="G34" s="109">
        <f>'Allocation SB 2022'!J$20</f>
        <v>4245000</v>
      </c>
      <c r="H34" s="109">
        <f>'Allocation SB 2022'!K$20</f>
        <v>38765956.670000002</v>
      </c>
      <c r="I34" s="109">
        <f>'Allocation SB 2022'!L$20</f>
        <v>36234043.329999998</v>
      </c>
      <c r="J34" s="110">
        <f>'Allocation SB 2022'!M$20</f>
        <v>0.25</v>
      </c>
      <c r="K34" s="111">
        <f>SUMIF('Allocation SB 2022'!O$20,$K$16,'Allocation SB 2022'!$G$20)</f>
        <v>1</v>
      </c>
      <c r="L34" s="111">
        <f>SUMIF('Allocation SB 2019'!O$19,$K$16,'Allocation SB 2019'!$G$19)</f>
        <v>0</v>
      </c>
      <c r="M34" s="4"/>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61.9" customHeight="1" collapsed="1" x14ac:dyDescent="0.25">
      <c r="A35" s="42"/>
      <c r="B35" s="50" t="s">
        <v>74</v>
      </c>
      <c r="C35" s="115" t="s">
        <v>1</v>
      </c>
      <c r="D35" s="115">
        <f>SUM(D36)</f>
        <v>3</v>
      </c>
      <c r="E35" s="116">
        <f t="shared" ref="E35:I35" si="4">SUM(E36)</f>
        <v>1772498.79</v>
      </c>
      <c r="F35" s="116">
        <f t="shared" si="4"/>
        <v>1772498.79</v>
      </c>
      <c r="G35" s="116">
        <f t="shared" si="4"/>
        <v>0</v>
      </c>
      <c r="H35" s="116">
        <f t="shared" si="4"/>
        <v>1772498.79</v>
      </c>
      <c r="I35" s="116">
        <f t="shared" si="4"/>
        <v>0</v>
      </c>
      <c r="J35" s="117">
        <f>AVERAGE(J36)</f>
        <v>0.33</v>
      </c>
      <c r="K35" s="118">
        <f>SUM(K36)</f>
        <v>3</v>
      </c>
      <c r="L35" s="118">
        <f>SUM(L36)</f>
        <v>0</v>
      </c>
      <c r="M35" s="4"/>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ht="61.9" hidden="1" customHeight="1" outlineLevel="1" x14ac:dyDescent="0.25">
      <c r="A36" s="42"/>
      <c r="B36" s="128">
        <v>2022</v>
      </c>
      <c r="C36" s="128" t="s">
        <v>16</v>
      </c>
      <c r="D36" s="108">
        <f>'Allocation SB 2022'!G21</f>
        <v>3</v>
      </c>
      <c r="E36" s="109">
        <f>'Allocation SB 2022'!H21</f>
        <v>1772498.79</v>
      </c>
      <c r="F36" s="109">
        <f>'Allocation SB 2022'!I21</f>
        <v>1772498.79</v>
      </c>
      <c r="G36" s="109">
        <f>'Allocation SB 2022'!J21</f>
        <v>0</v>
      </c>
      <c r="H36" s="109">
        <f>'Allocation SB 2022'!K21</f>
        <v>1772498.79</v>
      </c>
      <c r="I36" s="109">
        <f>'Allocation SB 2022'!L21</f>
        <v>0</v>
      </c>
      <c r="J36" s="110">
        <f>'Allocation SB 2022'!M21</f>
        <v>0.33</v>
      </c>
      <c r="K36" s="111">
        <f>SUMIF('Allocation SB 2022'!O$21,$K$16,'Allocation SB 2022'!$G$21)</f>
        <v>3</v>
      </c>
      <c r="L36" s="111">
        <f>SUMIF('Allocation SB 2022'!P$21,$K$16,'Allocation SB 2022'!$G$21)</f>
        <v>0</v>
      </c>
      <c r="M36" s="4"/>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ht="61.9" customHeight="1" collapsed="1" x14ac:dyDescent="0.25">
      <c r="A37" s="42"/>
      <c r="B37" s="49" t="s">
        <v>69</v>
      </c>
      <c r="C37" s="167" t="s">
        <v>1</v>
      </c>
      <c r="D37" s="104">
        <f>SUM(D38)</f>
        <v>3</v>
      </c>
      <c r="E37" s="105">
        <f t="shared" ref="E37" si="5">SUM(E38)</f>
        <v>8424700</v>
      </c>
      <c r="F37" s="105">
        <f t="shared" ref="F37" si="6">SUM(F38)</f>
        <v>2295700</v>
      </c>
      <c r="G37" s="105">
        <f t="shared" ref="G37" si="7">SUM(G38)</f>
        <v>2849600</v>
      </c>
      <c r="H37" s="105">
        <f t="shared" ref="H37" si="8">SUM(H38)</f>
        <v>5145300</v>
      </c>
      <c r="I37" s="105">
        <f t="shared" ref="I37" si="9">SUM(I38)</f>
        <v>3279400</v>
      </c>
      <c r="J37" s="117">
        <f>AVERAGE(J38)</f>
        <v>0.37000000000000005</v>
      </c>
      <c r="K37" s="104">
        <f t="shared" ref="K37" si="10">SUM(K38)</f>
        <v>3</v>
      </c>
      <c r="L37" s="104">
        <f t="shared" ref="L37" si="11">SUM(L38)</f>
        <v>0</v>
      </c>
      <c r="M37" s="4"/>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ht="61.9" hidden="1" customHeight="1" outlineLevel="1" x14ac:dyDescent="0.25">
      <c r="A38" s="42"/>
      <c r="B38" s="126">
        <v>2020</v>
      </c>
      <c r="C38" s="126" t="s">
        <v>14</v>
      </c>
      <c r="D38" s="112">
        <f>'Allocation SB 2020'!G$20</f>
        <v>3</v>
      </c>
      <c r="E38" s="113">
        <f>'Allocation SB 2020'!H$20</f>
        <v>8424700</v>
      </c>
      <c r="F38" s="113">
        <f>'Allocation SB 2020'!I$20</f>
        <v>2295700</v>
      </c>
      <c r="G38" s="113">
        <f>'Allocation SB 2020'!J$20</f>
        <v>2849600</v>
      </c>
      <c r="H38" s="113">
        <f>'Allocation SB 2020'!K$20</f>
        <v>5145300</v>
      </c>
      <c r="I38" s="113">
        <f>'Allocation SB 2020'!L$20</f>
        <v>3279400</v>
      </c>
      <c r="J38" s="119">
        <f>'Allocation SB 2020'!M$20</f>
        <v>0.37000000000000005</v>
      </c>
      <c r="K38" s="111">
        <f>SUMIF('Allocation SB 2020'!N$20,$K$16,'Allocation SB 2020'!$G$20)</f>
        <v>3</v>
      </c>
      <c r="L38" s="111">
        <f>SUMIF('Allocation SB 2020'!O$20,$K$16,'Allocation SB 2020'!$G$20)</f>
        <v>0</v>
      </c>
      <c r="M38" s="4"/>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ht="61.9" customHeight="1" collapsed="1" x14ac:dyDescent="0.25">
      <c r="A39" s="42"/>
      <c r="B39" s="159" t="s">
        <v>41</v>
      </c>
      <c r="C39" s="115" t="s">
        <v>1</v>
      </c>
      <c r="D39" s="104">
        <f>SUM(D40:D43)</f>
        <v>17</v>
      </c>
      <c r="E39" s="105">
        <f t="shared" ref="E39:I39" si="12">SUM(E40:E43)</f>
        <v>430597225.89999998</v>
      </c>
      <c r="F39" s="105">
        <f t="shared" si="12"/>
        <v>281120670.86119723</v>
      </c>
      <c r="G39" s="105">
        <f>SUM(G40:G43)</f>
        <v>68275705.299999997</v>
      </c>
      <c r="H39" s="105">
        <f t="shared" si="12"/>
        <v>349396376.16119725</v>
      </c>
      <c r="I39" s="105">
        <f t="shared" si="12"/>
        <v>81200849.738802761</v>
      </c>
      <c r="J39" s="106">
        <f>SUMPRODUCT(E40:E43,J40:J43)/SUM(E40:E43)</f>
        <v>0.30944688253122815</v>
      </c>
      <c r="K39" s="104">
        <f>SUM(K40:K43)</f>
        <v>0</v>
      </c>
      <c r="L39" s="104">
        <f>SUM(L40:L43)</f>
        <v>17</v>
      </c>
      <c r="M39" s="4"/>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ht="61.9" hidden="1" customHeight="1" outlineLevel="1" x14ac:dyDescent="0.25">
      <c r="A40" s="42"/>
      <c r="B40" s="126">
        <v>2019</v>
      </c>
      <c r="C40" s="126" t="s">
        <v>13</v>
      </c>
      <c r="D40" s="108">
        <f>'Allocation SB 2019'!G$23</f>
        <v>3</v>
      </c>
      <c r="E40" s="109">
        <f>'Allocation SB 2019'!H$23</f>
        <v>114430044</v>
      </c>
      <c r="F40" s="109">
        <f>'Allocation SB 2019'!I$23</f>
        <v>51290069</v>
      </c>
      <c r="G40" s="109">
        <f>'Allocation SB 2019'!J$23</f>
        <v>30003811.5</v>
      </c>
      <c r="H40" s="109">
        <f>'Allocation SB 2019'!K$23</f>
        <v>81293880.5</v>
      </c>
      <c r="I40" s="109">
        <f>'Allocation SB 2019'!L$23</f>
        <v>33136163.5</v>
      </c>
      <c r="J40" s="110">
        <f>'Allocation SB 2019'!M$23</f>
        <v>0.27666666666666667</v>
      </c>
      <c r="K40" s="111">
        <f>SUMIF('Allocation SB 2019'!N$23,$K$16,'Allocation SB 2019'!$G$23)</f>
        <v>0</v>
      </c>
      <c r="L40" s="111">
        <f>SUMIF('Allocation SB 2019'!O$23,$K$16,'Allocation SB 2019'!$G$23)</f>
        <v>3</v>
      </c>
      <c r="M40" s="4"/>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ht="61.9" hidden="1" customHeight="1" outlineLevel="1" x14ac:dyDescent="0.25">
      <c r="A41" s="42"/>
      <c r="B41" s="126">
        <v>2020</v>
      </c>
      <c r="C41" s="126" t="s">
        <v>14</v>
      </c>
      <c r="D41" s="112">
        <f>SUM('Allocation SB 2020'!G$21)</f>
        <v>3</v>
      </c>
      <c r="E41" s="113">
        <f>SUM('Allocation SB 2020'!H$21)</f>
        <v>41267181.899999999</v>
      </c>
      <c r="F41" s="113">
        <f>SUM('Allocation SB 2020'!I$21)</f>
        <v>18092156.899999999</v>
      </c>
      <c r="G41" s="113">
        <f>SUM('Allocation SB 2020'!J$21)</f>
        <v>2100000</v>
      </c>
      <c r="H41" s="113">
        <f>SUM('Allocation SB 2020'!K$21)</f>
        <v>20192156.899999999</v>
      </c>
      <c r="I41" s="113">
        <f>SUM('Allocation SB 2020'!L$21)</f>
        <v>21075025</v>
      </c>
      <c r="J41" s="119">
        <f>SUM('Allocation SB 2020'!M$21)</f>
        <v>0.28316666666666662</v>
      </c>
      <c r="K41" s="111">
        <f>SUMIF('Allocation SB 2020'!N$21,$K$16,'Allocation SB 2020'!$G$21)</f>
        <v>0</v>
      </c>
      <c r="L41" s="111">
        <f>SUMIF('Allocation SB 2020'!O$21,$K$16,'Allocation SB 2020'!$G$21)</f>
        <v>3</v>
      </c>
      <c r="M41" s="4"/>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ht="61.9" hidden="1" customHeight="1" outlineLevel="1" x14ac:dyDescent="0.25">
      <c r="A42" s="42"/>
      <c r="B42" s="126">
        <v>2021</v>
      </c>
      <c r="C42" s="126" t="s">
        <v>15</v>
      </c>
      <c r="D42" s="108">
        <f>'Allocation SB 2021'!G$20</f>
        <v>5</v>
      </c>
      <c r="E42" s="109">
        <f>'Allocation SB 2021'!H$20</f>
        <v>162900000</v>
      </c>
      <c r="F42" s="109">
        <f>'Allocation SB 2021'!I$20</f>
        <v>101386247.2</v>
      </c>
      <c r="G42" s="109">
        <f>'Allocation SB 2021'!J$20</f>
        <v>36171893.799999997</v>
      </c>
      <c r="H42" s="109">
        <f>'Allocation SB 2021'!K$20</f>
        <v>137558141</v>
      </c>
      <c r="I42" s="109">
        <f>'Allocation SB 2021'!L$20</f>
        <v>25341859</v>
      </c>
      <c r="J42" s="110">
        <f>'Allocation SB 2021'!M$20</f>
        <v>0.32500000000000001</v>
      </c>
      <c r="K42" s="111">
        <f>SUMIF('Allocation SB 2021'!N$20,$K$16,'Allocation SB 2021'!$G$20)</f>
        <v>0</v>
      </c>
      <c r="L42" s="111">
        <f>SUMIF('Allocation SB 2021'!O$20,$K$16,'Allocation SB 2021'!$G$20)</f>
        <v>5</v>
      </c>
      <c r="M42" s="4"/>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ht="61.9" hidden="1" customHeight="1" outlineLevel="1" x14ac:dyDescent="0.25">
      <c r="A43" s="42"/>
      <c r="B43" s="126">
        <v>2022</v>
      </c>
      <c r="C43" s="126" t="s">
        <v>16</v>
      </c>
      <c r="D43" s="112">
        <f>SUM('Allocation SB 2022'!G$22)</f>
        <v>6</v>
      </c>
      <c r="E43" s="113">
        <f>SUM('Allocation SB 2022'!H$22)</f>
        <v>112000000</v>
      </c>
      <c r="F43" s="113">
        <f>SUM('Allocation SB 2022'!I$22)</f>
        <v>110352197.76119724</v>
      </c>
      <c r="G43" s="113">
        <f>SUM('Allocation SB 2022'!J$22)</f>
        <v>0</v>
      </c>
      <c r="H43" s="113">
        <f>SUM('Allocation SB 2022'!K$22)</f>
        <v>110352197.76119724</v>
      </c>
      <c r="I43" s="113">
        <f>SUM('Allocation SB 2022'!L$22)</f>
        <v>1647802.2388027669</v>
      </c>
      <c r="J43" s="110">
        <f>'Allocation SB 2022'!M22</f>
        <v>0.33</v>
      </c>
      <c r="K43" s="111">
        <f>SUMIF('Allocation SB 2022'!O$22:O$22,$K$16,'Allocation SB 2022'!G$22:$G$22)</f>
        <v>0</v>
      </c>
      <c r="L43" s="111">
        <f>SUMIF('Allocation SB 2022'!P$22:P$22,$K$16,'Allocation SB 2022'!$G$22:H$22)</f>
        <v>6</v>
      </c>
      <c r="M43" s="4"/>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ht="61.9" customHeight="1" collapsed="1" x14ac:dyDescent="0.25">
      <c r="A44" s="42"/>
      <c r="B44" s="156" t="s">
        <v>38</v>
      </c>
      <c r="C44" s="148" t="s">
        <v>1</v>
      </c>
      <c r="D44" s="104">
        <f>SUM(D45)</f>
        <v>1</v>
      </c>
      <c r="E44" s="105">
        <f t="shared" ref="E44:L44" si="13">SUM(E45)</f>
        <v>5999872</v>
      </c>
      <c r="F44" s="105">
        <f t="shared" si="13"/>
        <v>4000000</v>
      </c>
      <c r="G44" s="105">
        <f t="shared" si="13"/>
        <v>1999872</v>
      </c>
      <c r="H44" s="105">
        <f t="shared" si="13"/>
        <v>5999872</v>
      </c>
      <c r="I44" s="105">
        <f t="shared" si="13"/>
        <v>0</v>
      </c>
      <c r="J44" s="117">
        <f>AVERAGE(J45)</f>
        <v>0.1268</v>
      </c>
      <c r="K44" s="104">
        <f t="shared" si="13"/>
        <v>0</v>
      </c>
      <c r="L44" s="104">
        <f t="shared" si="13"/>
        <v>1</v>
      </c>
      <c r="M44" s="4"/>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ht="61.9" hidden="1" customHeight="1" outlineLevel="1" x14ac:dyDescent="0.25">
      <c r="A45" s="42"/>
      <c r="B45" s="177">
        <v>2019</v>
      </c>
      <c r="C45" s="130" t="s">
        <v>13</v>
      </c>
      <c r="D45" s="149">
        <f>'Allocation SB 2019'!G20</f>
        <v>1</v>
      </c>
      <c r="E45" s="113">
        <f>'Allocation SB 2019'!H20</f>
        <v>5999872</v>
      </c>
      <c r="F45" s="113">
        <f>'Allocation SB 2019'!I20</f>
        <v>4000000</v>
      </c>
      <c r="G45" s="113">
        <f>'Allocation SB 2019'!J20</f>
        <v>1999872</v>
      </c>
      <c r="H45" s="113">
        <f>'Allocation SB 2019'!K20</f>
        <v>5999872</v>
      </c>
      <c r="I45" s="113">
        <f>'Allocation SB 2019'!L20</f>
        <v>0</v>
      </c>
      <c r="J45" s="119">
        <f>'Allocation SB 2019'!M20</f>
        <v>0.1268</v>
      </c>
      <c r="K45" s="111">
        <f>SUMIF('Allocation SB 2019'!N$20,$K$16,'Allocation SB 2019'!$G$20)</f>
        <v>0</v>
      </c>
      <c r="L45" s="111">
        <f>SUMIF('Allocation SB 2019'!O$20,$K$16,'Allocation SB 2019'!$G$20)</f>
        <v>1</v>
      </c>
      <c r="M45" s="4"/>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ht="61.9" customHeight="1" collapsed="1" x14ac:dyDescent="0.25">
      <c r="A46" s="42"/>
      <c r="B46" s="158" t="s">
        <v>40</v>
      </c>
      <c r="C46" s="115" t="s">
        <v>1</v>
      </c>
      <c r="D46" s="104">
        <f>SUM(D47:D48)</f>
        <v>4</v>
      </c>
      <c r="E46" s="105">
        <f t="shared" ref="E46:I46" si="14">SUM(E47:E48)</f>
        <v>4953935.88</v>
      </c>
      <c r="F46" s="105">
        <f t="shared" si="14"/>
        <v>4481520.88</v>
      </c>
      <c r="G46" s="105">
        <f t="shared" si="14"/>
        <v>373760</v>
      </c>
      <c r="H46" s="105">
        <f t="shared" si="14"/>
        <v>4855280.88</v>
      </c>
      <c r="I46" s="105">
        <f t="shared" si="14"/>
        <v>98655</v>
      </c>
      <c r="J46" s="106">
        <f>SUMPRODUCT(E47:E48,J47:J48)/SUM(E47:E48)</f>
        <v>0.10821073991615733</v>
      </c>
      <c r="K46" s="104">
        <f>SUM(K47:K48)</f>
        <v>0</v>
      </c>
      <c r="L46" s="104">
        <f>SUM(L47:L48)</f>
        <v>4</v>
      </c>
      <c r="M46" s="4"/>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ht="61.9" hidden="1" customHeight="1" outlineLevel="1" x14ac:dyDescent="0.25">
      <c r="A47" s="42"/>
      <c r="B47" s="126">
        <v>2019</v>
      </c>
      <c r="C47" s="126" t="s">
        <v>13</v>
      </c>
      <c r="D47" s="112">
        <f>SUM('Allocation SB 2019'!G$22)</f>
        <v>2</v>
      </c>
      <c r="E47" s="113">
        <f>SUM('Allocation SB 2019'!H$22)</f>
        <v>3153608.58</v>
      </c>
      <c r="F47" s="113">
        <f>SUM('Allocation SB 2019'!I$22)</f>
        <v>2681202.58</v>
      </c>
      <c r="G47" s="113">
        <f>SUM('Allocation SB 2019'!J$22)</f>
        <v>373760</v>
      </c>
      <c r="H47" s="113">
        <f>SUM('Allocation SB 2019'!K$22)</f>
        <v>3054962.58</v>
      </c>
      <c r="I47" s="113">
        <f>SUM('Allocation SB 2019'!L$22)</f>
        <v>98646</v>
      </c>
      <c r="J47" s="110">
        <f>'Allocation SB 2019'!M22</f>
        <v>0.1109</v>
      </c>
      <c r="K47" s="111">
        <f>SUMIF('Allocation SB 2019'!N$22,$K$16,'Allocation SB 2019'!$G$22)</f>
        <v>0</v>
      </c>
      <c r="L47" s="111">
        <f>SUMIF('Allocation SB 2019'!O$22,$K$16,'Allocation SB 2019'!$G$22)</f>
        <v>2</v>
      </c>
      <c r="M47" s="4"/>
      <c r="N47" s="5"/>
      <c r="O47" s="26"/>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ht="61.9" hidden="1" customHeight="1" outlineLevel="1" x14ac:dyDescent="0.25">
      <c r="A48" s="42"/>
      <c r="B48" s="126">
        <v>2022</v>
      </c>
      <c r="C48" s="126" t="s">
        <v>16</v>
      </c>
      <c r="D48" s="108">
        <f>'Allocation SB 2022'!G$24</f>
        <v>2</v>
      </c>
      <c r="E48" s="109">
        <f>'Allocation SB 2022'!H$24</f>
        <v>1800327.2999999998</v>
      </c>
      <c r="F48" s="109">
        <f>'Allocation SB 2022'!I$24</f>
        <v>1800318.2999999998</v>
      </c>
      <c r="G48" s="109">
        <f>'Allocation SB 2022'!J$24</f>
        <v>0</v>
      </c>
      <c r="H48" s="109">
        <f>'Allocation SB 2022'!K$24</f>
        <v>1800318.2999999998</v>
      </c>
      <c r="I48" s="109">
        <f>'Allocation SB 2022'!L$24</f>
        <v>9</v>
      </c>
      <c r="J48" s="110">
        <f>'Allocation SB 2022'!M$24</f>
        <v>0.10349999999999999</v>
      </c>
      <c r="K48" s="111">
        <f>SUMIF('Allocation SB 2022'!O$24,$K$16,'Allocation SB 2022'!$G$24)</f>
        <v>0</v>
      </c>
      <c r="L48" s="111">
        <f>SUMIF('Allocation SB 2022'!P$24,$K$16,'Allocation SB 2022'!$G$24)</f>
        <v>2</v>
      </c>
      <c r="M48" s="4"/>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ht="61.9" customHeight="1" collapsed="1" x14ac:dyDescent="0.25">
      <c r="A49" s="42"/>
      <c r="B49" s="160" t="s">
        <v>42</v>
      </c>
      <c r="C49" s="115" t="s">
        <v>1</v>
      </c>
      <c r="D49" s="104">
        <f>SUM(D50:D53)</f>
        <v>20</v>
      </c>
      <c r="E49" s="105">
        <f t="shared" ref="E49:I49" si="15">SUM(E50:E53)</f>
        <v>95322313.700000003</v>
      </c>
      <c r="F49" s="105">
        <f t="shared" si="15"/>
        <v>66164280.560000002</v>
      </c>
      <c r="G49" s="105">
        <f t="shared" si="15"/>
        <v>6072614.6699999999</v>
      </c>
      <c r="H49" s="105">
        <f t="shared" si="15"/>
        <v>72236895.230000004</v>
      </c>
      <c r="I49" s="105">
        <f t="shared" si="15"/>
        <v>23085418.470000003</v>
      </c>
      <c r="J49" s="106">
        <f>SUMPRODUCT(E50:E53,J50:J53)/SUM(E50:E53)</f>
        <v>0.48564903014648636</v>
      </c>
      <c r="K49" s="104">
        <f>SUM(K50:K53)</f>
        <v>15</v>
      </c>
      <c r="L49" s="104">
        <f>SUM(L50:L53)</f>
        <v>20</v>
      </c>
      <c r="M49" s="4"/>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ht="61.9" hidden="1" customHeight="1" outlineLevel="1" x14ac:dyDescent="0.25">
      <c r="A50" s="42"/>
      <c r="B50" s="177">
        <v>2019</v>
      </c>
      <c r="C50" s="130" t="s">
        <v>13</v>
      </c>
      <c r="D50" s="108">
        <f>'Allocation SB 2019'!G$24</f>
        <v>10</v>
      </c>
      <c r="E50" s="109">
        <f>'Allocation SB 2019'!H$24</f>
        <v>38154280.700000003</v>
      </c>
      <c r="F50" s="109">
        <f>'Allocation SB 2019'!I$24</f>
        <v>33944344</v>
      </c>
      <c r="G50" s="109">
        <f>'Allocation SB 2019'!J$24</f>
        <v>787430</v>
      </c>
      <c r="H50" s="109">
        <f>'Allocation SB 2019'!K$24</f>
        <v>34731774</v>
      </c>
      <c r="I50" s="109">
        <f>'Allocation SB 2019'!L$24</f>
        <v>3422506.7</v>
      </c>
      <c r="J50" s="110">
        <f>'Allocation SB 2019'!M$24</f>
        <v>0.40199999999999997</v>
      </c>
      <c r="K50" s="111">
        <f>SUMIF('Allocation SB 2019'!N$24,$K$16,'Allocation SB 2019'!$G$24)</f>
        <v>10</v>
      </c>
      <c r="L50" s="111">
        <f>SUMIF('Allocation SB 2019'!O$24,$K$16,'Allocation SB 2019'!$G$24)</f>
        <v>10</v>
      </c>
      <c r="M50" s="4"/>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ht="61.9" hidden="1" customHeight="1" outlineLevel="1" x14ac:dyDescent="0.25">
      <c r="A51" s="42"/>
      <c r="B51" s="177">
        <v>2020</v>
      </c>
      <c r="C51" s="130" t="s">
        <v>14</v>
      </c>
      <c r="D51" s="108">
        <f>'Allocation SB 2020'!G$22</f>
        <v>3</v>
      </c>
      <c r="E51" s="109">
        <f>'Allocation SB 2020'!H$22</f>
        <v>16201850</v>
      </c>
      <c r="F51" s="109">
        <f>'Allocation SB 2020'!I$22</f>
        <v>14726950</v>
      </c>
      <c r="G51" s="109">
        <f>'Allocation SB 2020'!J$22</f>
        <v>0</v>
      </c>
      <c r="H51" s="109">
        <f>'Allocation SB 2020'!K$22</f>
        <v>14726950</v>
      </c>
      <c r="I51" s="109">
        <f>'Allocation SB 2020'!L$22</f>
        <v>1474900</v>
      </c>
      <c r="J51" s="110">
        <f>'Allocation SB 2020'!M$22</f>
        <v>0.44333333333333336</v>
      </c>
      <c r="K51" s="111">
        <f>SUMIF('Allocation SB 2020'!N$22,$K$16,'Allocation SB 2020'!$G$22)</f>
        <v>3</v>
      </c>
      <c r="L51" s="111">
        <f>SUMIF('Allocation SB 2020'!O$22,$K$16,'Allocation SB 2020'!$G$22)</f>
        <v>3</v>
      </c>
      <c r="M51" s="4"/>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ht="61.9" hidden="1" customHeight="1" outlineLevel="1" x14ac:dyDescent="0.25">
      <c r="A52" s="42"/>
      <c r="B52" s="177">
        <v>2021</v>
      </c>
      <c r="C52" s="130" t="s">
        <v>15</v>
      </c>
      <c r="D52" s="112">
        <f>SUM('Allocation SB 2021'!G$22:'Allocation SB 2021'!G$23)</f>
        <v>4</v>
      </c>
      <c r="E52" s="113">
        <f>SUM('Allocation SB 2021'!H$22:'Allocation SB 2021'!H$23)</f>
        <v>23914671</v>
      </c>
      <c r="F52" s="113">
        <f>SUM('Allocation SB 2021'!I$22:'Allocation SB 2021'!I$23)</f>
        <v>14209986.559999999</v>
      </c>
      <c r="G52" s="113">
        <f>SUM('Allocation SB 2021'!J$22:'Allocation SB 2021'!J$23)</f>
        <v>4011184.67</v>
      </c>
      <c r="H52" s="113">
        <f>SUM('Allocation SB 2021'!K$22:'Allocation SB 2021'!K$23)</f>
        <v>18221171.23</v>
      </c>
      <c r="I52" s="113">
        <f>SUM('Allocation SB 2021'!L$22:'Allocation SB 2021'!L$23)</f>
        <v>5693499.7700000014</v>
      </c>
      <c r="J52" s="114">
        <f>SUMPRODUCT('Allocation SB 2021'!M$22:M$23,'Allocation SB 2021'!H$22:H$23)/SUM('Allocation SB 2021'!H$22:H$23)</f>
        <v>0.64467152032563857</v>
      </c>
      <c r="K52" s="111">
        <f>SUMIF('Allocation SB 2021'!N$22:N$23,$K$16,'Allocation SB 2021'!$G$22:$G$23)</f>
        <v>2</v>
      </c>
      <c r="L52" s="111">
        <f>SUMIF('Allocation SB 2021'!O$22:O$23,$K$16,'Allocation SB 2021'!$G$22:$G$23)</f>
        <v>4</v>
      </c>
      <c r="M52" s="4"/>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1:47" ht="61.9" hidden="1" customHeight="1" outlineLevel="1" x14ac:dyDescent="0.25">
      <c r="A53" s="42"/>
      <c r="B53" s="177">
        <v>2022</v>
      </c>
      <c r="C53" s="130" t="s">
        <v>16</v>
      </c>
      <c r="D53" s="108">
        <f>'Allocation SB 2022'!G$23</f>
        <v>3</v>
      </c>
      <c r="E53" s="109">
        <f>'Allocation SB 2022'!H$23</f>
        <v>17051512</v>
      </c>
      <c r="F53" s="109">
        <f>'Allocation SB 2022'!I$23</f>
        <v>3283000</v>
      </c>
      <c r="G53" s="109">
        <f>'Allocation SB 2022'!J$23</f>
        <v>1274000</v>
      </c>
      <c r="H53" s="109">
        <f>'Allocation SB 2022'!K$23</f>
        <v>4557000</v>
      </c>
      <c r="I53" s="109">
        <f>'Allocation SB 2022'!L$23</f>
        <v>12494512</v>
      </c>
      <c r="J53" s="110">
        <f>'Allocation SB 2022'!M$23</f>
        <v>0.49</v>
      </c>
      <c r="K53" s="111">
        <f>SUMIF('Allocation SB 2022'!O$23,$K$16,'Allocation SB 2022'!G$23)</f>
        <v>0</v>
      </c>
      <c r="L53" s="111">
        <f>SUMIF('Allocation SB 2022'!P$23,$K$16,'Allocation SB 2022'!G$23)</f>
        <v>3</v>
      </c>
      <c r="M53" s="4"/>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row>
    <row r="54" spans="1:47" ht="61.9" customHeight="1" collapsed="1" x14ac:dyDescent="0.25">
      <c r="A54" s="42"/>
      <c r="B54" s="157" t="s">
        <v>39</v>
      </c>
      <c r="C54" s="115" t="s">
        <v>1</v>
      </c>
      <c r="D54" s="104">
        <f>SUM(D55:D57)</f>
        <v>4</v>
      </c>
      <c r="E54" s="105">
        <f t="shared" ref="E54:H54" si="16">SUM(E55:E57)</f>
        <v>31200000</v>
      </c>
      <c r="F54" s="105">
        <f t="shared" si="16"/>
        <v>26177789.16</v>
      </c>
      <c r="G54" s="105">
        <f t="shared" si="16"/>
        <v>0</v>
      </c>
      <c r="H54" s="105">
        <f t="shared" si="16"/>
        <v>26177789.16</v>
      </c>
      <c r="I54" s="105">
        <f>SUM(I55:I57)</f>
        <v>5022210.84</v>
      </c>
      <c r="J54" s="106">
        <f>SUMPRODUCT(E55:E57,J55:J57)/SUM(E55:E57)</f>
        <v>0.30079389519867306</v>
      </c>
      <c r="K54" s="104">
        <f>SUM(K55:K57)</f>
        <v>0</v>
      </c>
      <c r="L54" s="104">
        <f>SUM(L55:L57)</f>
        <v>5</v>
      </c>
      <c r="M54" s="4"/>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row>
    <row r="55" spans="1:47" ht="61.9" hidden="1" customHeight="1" outlineLevel="1" x14ac:dyDescent="0.25">
      <c r="A55" s="43"/>
      <c r="B55" s="128">
        <v>2019</v>
      </c>
      <c r="C55" s="128" t="s">
        <v>13</v>
      </c>
      <c r="D55" s="108">
        <f>SUM('Allocation SB 2019'!G$21)</f>
        <v>1</v>
      </c>
      <c r="E55" s="109">
        <f>SUM('Allocation SB 2019'!H$21)</f>
        <v>24500000</v>
      </c>
      <c r="F55" s="109">
        <f>SUM('Allocation SB 2019'!I$21)</f>
        <v>22477868</v>
      </c>
      <c r="G55" s="109">
        <f>SUM('Allocation SB 2019'!J$21)</f>
        <v>0</v>
      </c>
      <c r="H55" s="109">
        <f>SUM('Allocation SB 2019'!K$21)</f>
        <v>22477868</v>
      </c>
      <c r="I55" s="109">
        <f>SUM('Allocation SB 2019'!L$21)</f>
        <v>2022132</v>
      </c>
      <c r="J55" s="110">
        <f>'Allocation SB 2019'!M21</f>
        <v>0.3427</v>
      </c>
      <c r="K55" s="111">
        <f>SUMIF('Allocation SB 2019'!N$21,$K$16,'Allocation SB 2019'!$G$21)+SUMIF('Allocation SB 2019'!N$20,$K$16,'Allocation SB 2019'!$G$20)</f>
        <v>0</v>
      </c>
      <c r="L55" s="111">
        <f>SUMIF('Allocation SB 2019'!O$21,$K$16,'Allocation SB 2019'!$G$21)+SUMIF('Allocation SB 2019'!O$20,$K$16,'Allocation SB 2019'!$G$20)</f>
        <v>2</v>
      </c>
      <c r="M55" s="4"/>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47" ht="61.9" hidden="1" customHeight="1" outlineLevel="1" x14ac:dyDescent="0.25">
      <c r="A56" s="43"/>
      <c r="B56" s="128">
        <v>2021</v>
      </c>
      <c r="C56" s="128" t="s">
        <v>15</v>
      </c>
      <c r="D56" s="108">
        <f>'Allocation SB 2021'!G$21</f>
        <v>2</v>
      </c>
      <c r="E56" s="109">
        <f>'Allocation SB 2021'!H$21</f>
        <v>1700000</v>
      </c>
      <c r="F56" s="109">
        <f>'Allocation SB 2021'!I$21</f>
        <v>1699921.16</v>
      </c>
      <c r="G56" s="109">
        <f>'Allocation SB 2021'!J$21</f>
        <v>0</v>
      </c>
      <c r="H56" s="109">
        <f>'Allocation SB 2021'!K$21</f>
        <v>1699921.16</v>
      </c>
      <c r="I56" s="109">
        <f>'Allocation SB 2021'!L$21</f>
        <v>78.840000000083819</v>
      </c>
      <c r="J56" s="110">
        <f>'Allocation SB 2021'!M$21</f>
        <v>6.2717370705059103E-2</v>
      </c>
      <c r="K56" s="111">
        <f>SUMIF('Allocation SB 2021'!N$21,$K$16,'Allocation SB 2021'!$G$21)</f>
        <v>0</v>
      </c>
      <c r="L56" s="111">
        <f>SUMIF('Allocation SB 2021'!O$21,$K$16,'Allocation SB 2021'!$G$21)</f>
        <v>2</v>
      </c>
      <c r="M56" s="4"/>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47" ht="61.9" hidden="1" customHeight="1" outlineLevel="1" x14ac:dyDescent="0.25">
      <c r="A57" s="43"/>
      <c r="B57" s="128">
        <v>2022</v>
      </c>
      <c r="C57" s="128" t="s">
        <v>16</v>
      </c>
      <c r="D57" s="120">
        <f>'Allocation SB 2022'!G$25</f>
        <v>1</v>
      </c>
      <c r="E57" s="121">
        <f>'Allocation SB 2022'!H$25</f>
        <v>5000000</v>
      </c>
      <c r="F57" s="121">
        <f>'Allocation SB 2022'!I$25</f>
        <v>2000000</v>
      </c>
      <c r="G57" s="121">
        <f>'Allocation SB 2022'!J$25</f>
        <v>0</v>
      </c>
      <c r="H57" s="121">
        <f>'Allocation SB 2022'!K$25</f>
        <v>2000000</v>
      </c>
      <c r="I57" s="121">
        <f>'Allocation SB 2022'!L$25</f>
        <v>3000000</v>
      </c>
      <c r="J57" s="122">
        <f>'Allocation SB 2022'!M$25</f>
        <v>0.1764</v>
      </c>
      <c r="K57" s="111">
        <f>SUMIF('Allocation SB 2022'!O$25,$K$16,'Allocation SB 2022'!$G$25)</f>
        <v>0</v>
      </c>
      <c r="L57" s="111">
        <f>SUMIF('Allocation SB 2022'!P$25,$K$16,'Allocation SB 2022'!$G$25)</f>
        <v>1</v>
      </c>
      <c r="M57" s="4"/>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ht="61.9" customHeight="1" collapsed="1" x14ac:dyDescent="0.25">
      <c r="A58" s="51"/>
      <c r="B58" s="277" t="s">
        <v>21</v>
      </c>
      <c r="C58" s="277"/>
      <c r="D58" s="123">
        <f>SUM(D18+D23+D28+D32+D35+D44+D39+D46+D49+D54+D37)</f>
        <v>122</v>
      </c>
      <c r="E58" s="124">
        <f t="shared" ref="E58:L58" si="17">SUM(E18+E23+E28+E32+E35+E44+E39+E46+E49+E54+E37)</f>
        <v>2246597552.0305672</v>
      </c>
      <c r="F58" s="124">
        <f t="shared" si="17"/>
        <v>1485728090.7643299</v>
      </c>
      <c r="G58" s="124">
        <f t="shared" si="17"/>
        <v>275894545.71494448</v>
      </c>
      <c r="H58" s="124">
        <f t="shared" si="17"/>
        <v>1761622636.4792743</v>
      </c>
      <c r="I58" s="124">
        <f t="shared" si="17"/>
        <v>484974915.55129308</v>
      </c>
      <c r="J58" s="125">
        <f>(E18*J18+E23*J23+E28*J28+J32*E32+E35*J35+E37*J37+E39*J39+E44*J44+E46*J46+E49*J49+E54*J54)/E58</f>
        <v>0.58551645493874238</v>
      </c>
      <c r="K58" s="150">
        <f t="shared" si="17"/>
        <v>91</v>
      </c>
      <c r="L58" s="150">
        <f t="shared" si="17"/>
        <v>47</v>
      </c>
      <c r="M58" s="4"/>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s="5" customFormat="1" ht="9.9499999999999993" customHeight="1" x14ac:dyDescent="0.25">
      <c r="A59" s="51"/>
      <c r="B59" s="100"/>
      <c r="C59" s="100"/>
      <c r="D59" s="95"/>
      <c r="E59" s="101"/>
      <c r="F59" s="101"/>
      <c r="G59" s="101"/>
      <c r="H59" s="101"/>
      <c r="I59" s="101"/>
      <c r="J59" s="102"/>
      <c r="K59" s="95"/>
      <c r="L59" s="95"/>
      <c r="M59" s="4"/>
    </row>
    <row r="60" spans="1:47" ht="21" x14ac:dyDescent="0.35">
      <c r="A60" s="4"/>
      <c r="B60" s="72" t="s">
        <v>54</v>
      </c>
      <c r="C60" s="5"/>
      <c r="D60" s="52"/>
      <c r="E60" s="52"/>
      <c r="F60" s="52"/>
      <c r="G60" s="52"/>
      <c r="H60" s="52"/>
      <c r="I60" s="52"/>
      <c r="J60" s="52"/>
      <c r="K60" s="52"/>
      <c r="L60" s="52"/>
      <c r="M60" s="4"/>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ht="35.25" customHeight="1" x14ac:dyDescent="0.35">
      <c r="A61" s="4"/>
      <c r="B61" s="5"/>
      <c r="C61" s="5"/>
      <c r="D61" s="178"/>
      <c r="E61" s="179"/>
      <c r="F61" s="179"/>
      <c r="G61" s="179"/>
      <c r="H61" s="179"/>
      <c r="I61" s="179"/>
      <c r="J61" s="5"/>
      <c r="K61" s="5"/>
      <c r="L61" s="5"/>
      <c r="M61" s="4"/>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4"/>
      <c r="B62" s="5"/>
      <c r="C62" s="5"/>
      <c r="D62" s="5"/>
      <c r="E62" s="180"/>
      <c r="F62" s="180"/>
      <c r="G62" s="180"/>
      <c r="H62" s="180"/>
      <c r="I62" s="180"/>
      <c r="J62" s="5"/>
      <c r="K62" s="5"/>
      <c r="L62" s="5"/>
      <c r="M62" s="4"/>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4"/>
      <c r="B63" s="5"/>
      <c r="C63" s="5"/>
      <c r="D63" s="5"/>
      <c r="E63" s="5"/>
      <c r="F63" s="5"/>
      <c r="G63" s="5"/>
      <c r="H63" s="5"/>
      <c r="I63" s="5"/>
      <c r="J63" s="5"/>
      <c r="K63" s="5"/>
      <c r="L63" s="5"/>
      <c r="M63" s="4"/>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4"/>
      <c r="B64" s="5"/>
      <c r="C64" s="5"/>
      <c r="D64" s="5"/>
      <c r="E64" s="5"/>
      <c r="F64" s="5"/>
      <c r="G64" s="5"/>
      <c r="H64" s="5"/>
      <c r="I64" s="5"/>
      <c r="J64" s="5"/>
      <c r="K64" s="5"/>
      <c r="L64" s="5"/>
      <c r="M64" s="4"/>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ht="43.5" customHeight="1" x14ac:dyDescent="0.25">
      <c r="A65" s="4"/>
      <c r="B65" s="5"/>
      <c r="C65" s="5"/>
      <c r="D65" s="129" t="s">
        <v>433</v>
      </c>
      <c r="E65" s="133">
        <f>(E39+E46+E49+E54)/1000000</f>
        <v>562.07347548000007</v>
      </c>
      <c r="G65" s="5"/>
      <c r="H65" s="5"/>
      <c r="I65" s="5"/>
      <c r="J65" s="5"/>
      <c r="K65" s="5"/>
      <c r="L65" s="5"/>
      <c r="M65" s="4"/>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ht="43.5" customHeight="1" x14ac:dyDescent="0.25">
      <c r="A66" s="4"/>
      <c r="B66" s="5"/>
      <c r="C66" s="5"/>
      <c r="D66" s="127" t="s">
        <v>434</v>
      </c>
      <c r="E66" s="133">
        <f>(E18+E23+E28+E32+E35+E37)/1000000</f>
        <v>1678.5242045505672</v>
      </c>
      <c r="F66" s="5"/>
      <c r="G66" s="5"/>
      <c r="H66" s="5"/>
      <c r="I66" s="5"/>
      <c r="J66" s="5"/>
      <c r="K66" s="5"/>
      <c r="L66" s="5"/>
      <c r="M66" s="4"/>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4"/>
      <c r="B67" s="5"/>
      <c r="C67" s="5"/>
      <c r="D67" s="5"/>
      <c r="E67" s="5"/>
      <c r="F67" s="5"/>
      <c r="G67" s="5"/>
      <c r="H67" s="5"/>
      <c r="I67" s="5"/>
      <c r="J67" s="5"/>
      <c r="K67" s="5"/>
      <c r="L67" s="5"/>
      <c r="M67" s="4"/>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4"/>
      <c r="B68" s="5"/>
      <c r="C68" s="5"/>
      <c r="F68" s="5"/>
      <c r="G68" s="5"/>
      <c r="H68" s="5"/>
      <c r="I68" s="5"/>
      <c r="J68" s="5"/>
      <c r="K68" s="5"/>
      <c r="L68" s="5"/>
      <c r="M68" s="4"/>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4"/>
      <c r="B69" s="5"/>
      <c r="C69" s="5"/>
      <c r="D69" s="5"/>
      <c r="E69" s="5"/>
      <c r="F69" s="2"/>
      <c r="G69" s="5"/>
      <c r="H69" s="5"/>
      <c r="I69" s="5"/>
      <c r="J69" s="5"/>
      <c r="K69" s="5"/>
      <c r="L69" s="5"/>
      <c r="M69" s="4"/>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4"/>
      <c r="B70" s="5"/>
      <c r="C70" s="5"/>
      <c r="D70" s="5"/>
      <c r="E70" s="5"/>
      <c r="F70" s="5"/>
      <c r="G70" s="5"/>
      <c r="H70" s="5"/>
      <c r="I70" s="5"/>
      <c r="J70" s="5"/>
      <c r="K70" s="5"/>
      <c r="L70" s="5"/>
      <c r="M70" s="4"/>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4"/>
      <c r="B71" s="5"/>
      <c r="C71" s="5"/>
      <c r="D71" s="5"/>
      <c r="E71" s="5"/>
      <c r="F71" s="5"/>
      <c r="G71" s="5"/>
      <c r="H71" s="5"/>
      <c r="I71" s="5"/>
      <c r="J71" s="5"/>
      <c r="K71" s="5"/>
      <c r="L71" s="5"/>
      <c r="M71" s="4"/>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4"/>
      <c r="B72" s="5"/>
      <c r="C72" s="5"/>
      <c r="D72" s="5"/>
      <c r="E72" s="5"/>
      <c r="F72" s="5"/>
      <c r="G72" s="5"/>
      <c r="H72" s="5"/>
      <c r="I72" s="5"/>
      <c r="J72" s="5"/>
      <c r="K72" s="5"/>
      <c r="L72" s="5"/>
      <c r="M72" s="4"/>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4"/>
      <c r="B73" s="5"/>
      <c r="C73" s="5"/>
      <c r="D73" s="5"/>
      <c r="E73" s="5"/>
      <c r="F73" s="5"/>
      <c r="G73" s="5"/>
      <c r="H73" s="5"/>
      <c r="I73" s="5"/>
      <c r="J73" s="5"/>
      <c r="K73" s="5"/>
      <c r="L73" s="5"/>
      <c r="M73" s="4"/>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4"/>
      <c r="B74" s="5"/>
      <c r="C74" s="5"/>
      <c r="D74" s="5"/>
      <c r="E74" s="5"/>
      <c r="F74" s="5"/>
      <c r="G74" s="5"/>
      <c r="H74" s="5"/>
      <c r="I74" s="5"/>
      <c r="J74" s="5"/>
      <c r="K74" s="5"/>
      <c r="L74" s="5"/>
      <c r="M74" s="4"/>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4"/>
      <c r="B75" s="5"/>
      <c r="C75" s="5"/>
      <c r="D75" s="5"/>
      <c r="E75" s="5"/>
      <c r="F75" s="5"/>
      <c r="G75" s="5"/>
      <c r="H75" s="5"/>
      <c r="I75" s="5"/>
      <c r="J75" s="5"/>
      <c r="K75" s="5"/>
      <c r="L75" s="5"/>
      <c r="M75" s="4"/>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row r="76" spans="1:47" x14ac:dyDescent="0.25">
      <c r="A76" s="4"/>
      <c r="B76" s="5"/>
      <c r="C76" s="5"/>
      <c r="D76" s="5"/>
      <c r="E76" s="5"/>
      <c r="F76" s="5"/>
      <c r="G76" s="5"/>
      <c r="H76" s="5"/>
      <c r="I76" s="5"/>
      <c r="J76" s="5"/>
      <c r="K76" s="5"/>
      <c r="L76" s="5"/>
      <c r="M76" s="4"/>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row>
    <row r="77" spans="1:47" x14ac:dyDescent="0.25">
      <c r="A77" s="4"/>
      <c r="B77" s="5"/>
      <c r="C77" s="5"/>
      <c r="D77" s="5"/>
      <c r="E77" s="5"/>
      <c r="F77" s="5"/>
      <c r="G77" s="2"/>
      <c r="H77" s="5"/>
      <c r="I77" s="5"/>
      <c r="J77" s="5"/>
      <c r="K77" s="5"/>
      <c r="L77" s="5"/>
      <c r="M77" s="4"/>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row>
    <row r="78" spans="1:47" x14ac:dyDescent="0.25">
      <c r="A78" s="4"/>
      <c r="B78" s="5"/>
      <c r="C78" s="5"/>
      <c r="D78" s="5"/>
      <c r="E78" s="5"/>
      <c r="F78" s="5"/>
      <c r="G78" s="5"/>
      <c r="H78" s="5"/>
      <c r="I78" s="5"/>
      <c r="J78" s="5"/>
      <c r="K78" s="5"/>
      <c r="L78" s="5"/>
      <c r="M78" s="4"/>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row>
    <row r="79" spans="1:47" x14ac:dyDescent="0.25">
      <c r="A79" s="4"/>
      <c r="B79" s="5"/>
      <c r="C79" s="5"/>
      <c r="D79" s="5"/>
      <c r="E79" s="5"/>
      <c r="F79" s="5"/>
      <c r="G79" s="5"/>
      <c r="H79" s="5"/>
      <c r="I79" s="5"/>
      <c r="J79" s="5"/>
      <c r="K79" s="5"/>
      <c r="L79" s="5"/>
      <c r="M79" s="4"/>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row>
    <row r="80" spans="1:47" x14ac:dyDescent="0.25">
      <c r="A80" s="4"/>
      <c r="B80" s="5"/>
      <c r="C80" s="5"/>
      <c r="D80" s="5"/>
      <c r="E80" s="5"/>
      <c r="F80" s="5"/>
      <c r="G80" s="5"/>
      <c r="H80" s="5"/>
      <c r="I80" s="5"/>
      <c r="J80" s="5"/>
      <c r="K80" s="5"/>
      <c r="L80" s="5"/>
      <c r="M80" s="4"/>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row>
    <row r="81" spans="1:47" x14ac:dyDescent="0.25">
      <c r="A81" s="4"/>
      <c r="B81" s="5"/>
      <c r="C81" s="5"/>
      <c r="D81" s="5"/>
      <c r="E81" s="5"/>
      <c r="F81" s="5"/>
      <c r="G81" s="5"/>
      <c r="H81" s="8"/>
      <c r="I81" s="5"/>
      <c r="J81" s="5"/>
      <c r="K81" s="5"/>
      <c r="L81" s="5"/>
      <c r="M81" s="4"/>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row>
    <row r="82" spans="1:47" x14ac:dyDescent="0.25">
      <c r="A82" s="4"/>
      <c r="B82" s="5"/>
      <c r="C82" s="5"/>
      <c r="D82" s="5"/>
      <c r="E82" s="5"/>
      <c r="F82" s="5"/>
      <c r="G82" s="5"/>
      <c r="H82" s="5"/>
      <c r="I82" s="5"/>
      <c r="J82" s="5"/>
      <c r="K82" s="5"/>
      <c r="L82" s="5"/>
      <c r="M82" s="4"/>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row>
    <row r="83" spans="1:47" x14ac:dyDescent="0.25">
      <c r="A83" s="4"/>
      <c r="B83" s="5"/>
      <c r="C83" s="5"/>
      <c r="D83" s="5"/>
      <c r="E83" s="5"/>
      <c r="F83" s="5"/>
      <c r="G83" s="5"/>
      <c r="H83" s="5"/>
      <c r="I83" s="5"/>
      <c r="J83" s="5"/>
      <c r="K83" s="5"/>
      <c r="L83" s="5"/>
      <c r="M83" s="4"/>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row>
    <row r="84" spans="1:47" x14ac:dyDescent="0.25">
      <c r="A84" s="4"/>
      <c r="B84" s="5"/>
      <c r="C84" s="5"/>
      <c r="D84" s="5"/>
      <c r="E84" s="5"/>
      <c r="F84" s="5"/>
      <c r="G84" s="5"/>
      <c r="H84" s="5"/>
      <c r="I84" s="5"/>
      <c r="J84" s="5"/>
      <c r="K84" s="5"/>
      <c r="L84" s="5"/>
      <c r="M84" s="4"/>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row>
    <row r="85" spans="1:47" x14ac:dyDescent="0.25">
      <c r="A85" s="4"/>
      <c r="B85" s="5"/>
      <c r="C85" s="5"/>
      <c r="D85" s="5"/>
      <c r="E85" s="5"/>
      <c r="F85" s="5"/>
      <c r="G85" s="5"/>
      <c r="H85" s="5"/>
      <c r="I85" s="5"/>
      <c r="J85" s="5"/>
      <c r="K85" s="5"/>
      <c r="L85" s="5"/>
      <c r="M85" s="4"/>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row>
    <row r="86" spans="1:47" x14ac:dyDescent="0.25">
      <c r="A86" s="4"/>
      <c r="B86" s="5"/>
      <c r="C86" s="5"/>
      <c r="D86" s="5"/>
      <c r="E86" s="5"/>
      <c r="F86" s="5"/>
      <c r="G86" s="5"/>
      <c r="H86" s="5"/>
      <c r="I86" s="5"/>
      <c r="J86" s="5"/>
      <c r="K86" s="5"/>
      <c r="L86" s="5"/>
      <c r="M86" s="4"/>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row>
    <row r="87" spans="1:47" x14ac:dyDescent="0.25">
      <c r="A87" s="4"/>
      <c r="B87" s="5"/>
      <c r="C87" s="5"/>
      <c r="D87" s="5"/>
      <c r="E87" s="5"/>
      <c r="F87" s="5"/>
      <c r="G87" s="5"/>
      <c r="H87" s="5"/>
      <c r="I87" s="5"/>
      <c r="J87" s="5"/>
      <c r="K87" s="5"/>
      <c r="L87" s="5"/>
      <c r="M87" s="4"/>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row>
    <row r="88" spans="1:47" x14ac:dyDescent="0.25">
      <c r="A88" s="4"/>
      <c r="B88" s="5"/>
      <c r="C88" s="5"/>
      <c r="D88" s="5"/>
      <c r="E88" s="5"/>
      <c r="F88" s="5"/>
      <c r="G88" s="5"/>
      <c r="H88" s="5"/>
      <c r="I88" s="5"/>
      <c r="J88" s="5"/>
      <c r="K88" s="5"/>
      <c r="L88" s="5"/>
      <c r="M88" s="4"/>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row>
    <row r="89" spans="1:47" x14ac:dyDescent="0.25">
      <c r="A89" s="4"/>
      <c r="B89" s="5"/>
      <c r="C89" s="5"/>
      <c r="D89" s="5"/>
      <c r="E89" s="5"/>
      <c r="F89" s="5"/>
      <c r="G89" s="5"/>
      <c r="H89" s="5"/>
      <c r="I89" s="5"/>
      <c r="J89" s="5"/>
      <c r="K89" s="5"/>
      <c r="L89" s="5"/>
      <c r="M89" s="4"/>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row>
    <row r="90" spans="1:47" x14ac:dyDescent="0.25">
      <c r="A90" s="4"/>
      <c r="B90" s="5"/>
      <c r="C90" s="5"/>
      <c r="D90" s="5"/>
      <c r="E90" s="5"/>
      <c r="F90" s="5"/>
      <c r="G90" s="5"/>
      <c r="H90" s="5"/>
      <c r="I90" s="5"/>
      <c r="J90" s="5"/>
      <c r="K90" s="5"/>
      <c r="L90" s="5"/>
      <c r="M90" s="4"/>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row>
    <row r="91" spans="1:47" x14ac:dyDescent="0.25">
      <c r="A91" s="4"/>
      <c r="B91" s="5"/>
      <c r="C91" s="5"/>
      <c r="D91" s="5"/>
      <c r="E91" s="5"/>
      <c r="F91" s="5"/>
      <c r="G91" s="5"/>
      <c r="H91" s="5"/>
      <c r="I91" s="5"/>
      <c r="J91" s="5"/>
      <c r="K91" s="5"/>
      <c r="L91" s="5"/>
      <c r="M91" s="4"/>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row>
    <row r="92" spans="1:47" x14ac:dyDescent="0.25">
      <c r="A92" s="32"/>
      <c r="B92" s="9"/>
      <c r="C92" s="9"/>
      <c r="D92" s="9"/>
      <c r="E92" s="9"/>
      <c r="F92" s="9"/>
      <c r="G92" s="9"/>
      <c r="H92" s="9"/>
      <c r="I92" s="9"/>
      <c r="J92" s="9"/>
      <c r="K92" s="9"/>
      <c r="L92" s="9"/>
      <c r="M92" s="31"/>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row>
    <row r="93" spans="1:47" x14ac:dyDescent="0.25">
      <c r="A93" s="32"/>
      <c r="B93" s="32"/>
      <c r="C93" s="32"/>
      <c r="D93" s="32"/>
      <c r="E93" s="32"/>
      <c r="F93" s="32"/>
      <c r="G93" s="32"/>
      <c r="H93" s="32"/>
      <c r="I93" s="32"/>
      <c r="J93" s="32"/>
      <c r="K93" s="32"/>
      <c r="L93" s="32"/>
      <c r="M93" s="31"/>
      <c r="N93" s="4"/>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row>
    <row r="94" spans="1:47" x14ac:dyDescent="0.25">
      <c r="A94" s="32"/>
      <c r="B94" s="32"/>
      <c r="C94" s="32"/>
      <c r="D94" s="32"/>
      <c r="E94" s="32"/>
      <c r="F94" s="32"/>
      <c r="G94" s="32"/>
      <c r="H94" s="32"/>
      <c r="I94" s="32"/>
      <c r="J94" s="32"/>
      <c r="K94" s="32"/>
      <c r="L94" s="32"/>
      <c r="M94" s="31"/>
      <c r="N94" s="4"/>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row>
    <row r="95" spans="1:47" x14ac:dyDescent="0.25">
      <c r="A95" s="32"/>
      <c r="B95" s="32"/>
      <c r="C95" s="32"/>
      <c r="D95" s="32"/>
      <c r="E95" s="32"/>
      <c r="F95" s="32"/>
      <c r="G95" s="32"/>
      <c r="H95" s="32"/>
      <c r="I95" s="32"/>
      <c r="J95" s="32"/>
      <c r="K95" s="32"/>
      <c r="L95" s="32"/>
      <c r="M95" s="31"/>
      <c r="N95" s="4"/>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row>
    <row r="96" spans="1:47" x14ac:dyDescent="0.25">
      <c r="A96" s="32"/>
      <c r="B96" s="32"/>
      <c r="C96" s="32"/>
      <c r="D96" s="32"/>
      <c r="E96" s="32"/>
      <c r="F96" s="32"/>
      <c r="G96" s="32"/>
      <c r="H96" s="32"/>
      <c r="I96" s="32"/>
      <c r="J96" s="32"/>
      <c r="K96" s="32"/>
      <c r="L96" s="32"/>
      <c r="M96" s="31"/>
      <c r="N96" s="4"/>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row>
    <row r="97" spans="1:47" x14ac:dyDescent="0.25">
      <c r="A97" s="32"/>
      <c r="B97" s="9"/>
      <c r="C97" s="9"/>
      <c r="D97" s="9"/>
      <c r="E97" s="9"/>
      <c r="F97" s="9"/>
      <c r="G97" s="9"/>
      <c r="H97" s="9"/>
      <c r="I97" s="9"/>
      <c r="J97" s="9"/>
      <c r="K97" s="9"/>
      <c r="L97" s="9"/>
      <c r="M97" s="31"/>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row>
    <row r="98" spans="1:47" x14ac:dyDescent="0.25">
      <c r="A98" s="32"/>
      <c r="B98" s="9"/>
      <c r="C98" s="9"/>
      <c r="D98" s="9"/>
      <c r="E98" s="9"/>
      <c r="F98" s="9"/>
      <c r="G98" s="9"/>
      <c r="H98" s="9"/>
      <c r="I98" s="9"/>
      <c r="J98" s="9"/>
      <c r="K98" s="9"/>
      <c r="L98" s="9"/>
      <c r="M98" s="31"/>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row>
    <row r="99" spans="1:47" x14ac:dyDescent="0.25">
      <c r="A99" s="32"/>
      <c r="B99" s="9"/>
      <c r="C99" s="9"/>
      <c r="D99" s="9"/>
      <c r="E99" s="9"/>
      <c r="F99" s="9"/>
      <c r="G99" s="9"/>
      <c r="H99" s="9"/>
      <c r="I99" s="9"/>
      <c r="J99" s="9"/>
      <c r="K99" s="9"/>
      <c r="L99" s="9"/>
      <c r="M99" s="31"/>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row>
    <row r="100" spans="1:47" x14ac:dyDescent="0.25">
      <c r="A100" s="32"/>
      <c r="B100" s="9"/>
      <c r="C100" s="9"/>
      <c r="D100" s="9"/>
      <c r="E100" s="9"/>
      <c r="F100" s="9"/>
      <c r="G100" s="9"/>
      <c r="H100" s="9"/>
      <c r="I100" s="9"/>
      <c r="J100" s="9"/>
      <c r="K100" s="9"/>
      <c r="L100" s="9"/>
      <c r="M100" s="31"/>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row>
    <row r="101" spans="1:47" x14ac:dyDescent="0.25">
      <c r="A101" s="32"/>
      <c r="B101" s="9"/>
      <c r="C101" s="9"/>
      <c r="D101" s="9"/>
      <c r="E101" s="9"/>
      <c r="F101" s="9"/>
      <c r="G101" s="9"/>
      <c r="H101" s="9"/>
      <c r="I101" s="9"/>
      <c r="J101" s="9"/>
      <c r="K101" s="9"/>
      <c r="L101" s="9"/>
      <c r="M101" s="31"/>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row>
    <row r="102" spans="1:47" x14ac:dyDescent="0.25">
      <c r="A102" s="32"/>
      <c r="B102" s="9"/>
      <c r="C102" s="9"/>
      <c r="D102" s="9"/>
      <c r="E102" s="9"/>
      <c r="F102" s="9"/>
      <c r="G102" s="9"/>
      <c r="H102" s="9"/>
      <c r="I102" s="9"/>
      <c r="J102" s="9"/>
      <c r="K102" s="9"/>
      <c r="L102" s="9"/>
      <c r="M102" s="31"/>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row>
    <row r="103" spans="1:47" x14ac:dyDescent="0.25">
      <c r="A103" s="32"/>
      <c r="B103" s="9"/>
      <c r="C103" s="9"/>
      <c r="D103" s="9"/>
      <c r="E103" s="9"/>
      <c r="F103" s="9"/>
      <c r="G103" s="9"/>
      <c r="H103" s="9"/>
      <c r="I103" s="9"/>
      <c r="J103" s="9"/>
      <c r="K103" s="9"/>
      <c r="L103" s="9"/>
      <c r="M103" s="8"/>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row>
  </sheetData>
  <dataConsolidate/>
  <mergeCells count="46">
    <mergeCell ref="B58:C58"/>
    <mergeCell ref="C1:I1"/>
    <mergeCell ref="C12:D12"/>
    <mergeCell ref="E12:F12"/>
    <mergeCell ref="G12:H12"/>
    <mergeCell ref="I12:J12"/>
    <mergeCell ref="C4:D4"/>
    <mergeCell ref="E4:F4"/>
    <mergeCell ref="G4:H4"/>
    <mergeCell ref="I4:J4"/>
    <mergeCell ref="C5:D5"/>
    <mergeCell ref="E5:F5"/>
    <mergeCell ref="G5:H5"/>
    <mergeCell ref="C11:D11"/>
    <mergeCell ref="E11:F11"/>
    <mergeCell ref="G11:H11"/>
    <mergeCell ref="I11:J11"/>
    <mergeCell ref="I5:J5"/>
    <mergeCell ref="C6:D6"/>
    <mergeCell ref="E6:F6"/>
    <mergeCell ref="G6:H6"/>
    <mergeCell ref="I6:J6"/>
    <mergeCell ref="I8:J8"/>
    <mergeCell ref="G8:H8"/>
    <mergeCell ref="E8:F8"/>
    <mergeCell ref="C8:D8"/>
    <mergeCell ref="C7:D7"/>
    <mergeCell ref="E7:F7"/>
    <mergeCell ref="G7:H7"/>
    <mergeCell ref="I7:J7"/>
    <mergeCell ref="C10:D10"/>
    <mergeCell ref="E10:F10"/>
    <mergeCell ref="C14:D14"/>
    <mergeCell ref="E14:F14"/>
    <mergeCell ref="G14:H14"/>
    <mergeCell ref="I14:J14"/>
    <mergeCell ref="I13:J13"/>
    <mergeCell ref="G13:H13"/>
    <mergeCell ref="E13:F13"/>
    <mergeCell ref="C13:D13"/>
    <mergeCell ref="G10:H10"/>
    <mergeCell ref="I10:J10"/>
    <mergeCell ref="C9:D9"/>
    <mergeCell ref="E9:F9"/>
    <mergeCell ref="G9:H9"/>
    <mergeCell ref="I9:J9"/>
  </mergeCells>
  <phoneticPr fontId="13" type="noConversion"/>
  <pageMargins left="0.23622047244094491" right="3.937007874015748E-2" top="0.19685039370078741" bottom="0.19685039370078741" header="0.11811023622047245" footer="0.11811023622047245"/>
  <pageSetup paperSize="9" scale="22" orientation="portrait" r:id="rId1"/>
  <ignoredErrors>
    <ignoredError sqref="J18:J23 J46 J40 J42 J25:J27 J48:J54 J29:J36" formula="1"/>
    <ignoredError sqref="J24" formula="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2EBD-E273-4FC2-AB2B-A6D28C771999}">
  <sheetPr>
    <tabColor rgb="FFFF0000"/>
    <pageSetUpPr fitToPage="1"/>
  </sheetPr>
  <dimension ref="A1:HW168"/>
  <sheetViews>
    <sheetView zoomScale="40" zoomScaleNormal="40" zoomScaleSheetLayoutView="55" workbookViewId="0">
      <selection activeCell="V13" sqref="A12:V13"/>
    </sheetView>
  </sheetViews>
  <sheetFormatPr baseColWidth="10" defaultRowHeight="15" outlineLevelRow="1" x14ac:dyDescent="0.25"/>
  <cols>
    <col min="1" max="1" width="3.42578125" customWidth="1"/>
    <col min="2" max="2" width="4.5703125" customWidth="1"/>
    <col min="3" max="3" width="31.140625" customWidth="1"/>
    <col min="4" max="4" width="20.85546875" customWidth="1"/>
    <col min="5" max="16" width="19.28515625" customWidth="1"/>
  </cols>
  <sheetData>
    <row r="1" spans="1:223" ht="277.14999999999998" customHeight="1" x14ac:dyDescent="0.45">
      <c r="A1" s="5"/>
      <c r="B1" s="5"/>
      <c r="C1" s="53"/>
      <c r="D1" s="5"/>
      <c r="E1" s="5"/>
      <c r="F1" s="5"/>
      <c r="G1" s="5"/>
      <c r="H1" s="5"/>
      <c r="I1" s="5"/>
      <c r="J1" s="5"/>
      <c r="K1" s="5"/>
      <c r="L1" s="171" t="s">
        <v>96</v>
      </c>
      <c r="M1" s="171"/>
      <c r="N1" s="171" t="s">
        <v>97</v>
      </c>
      <c r="O1" s="171"/>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223" ht="100.15" customHeight="1" x14ac:dyDescent="0.25">
      <c r="A2" s="5"/>
      <c r="B2" s="5"/>
      <c r="C2" s="134"/>
      <c r="D2" s="134"/>
      <c r="E2" s="170"/>
      <c r="F2" s="134"/>
      <c r="G2" s="134"/>
      <c r="H2" s="170"/>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223" ht="101.45" customHeight="1" x14ac:dyDescent="0.25">
      <c r="A3" s="5"/>
      <c r="B3" s="4"/>
      <c r="C3" s="35"/>
      <c r="D3" s="35" t="s">
        <v>113</v>
      </c>
      <c r="E3" s="35" t="s">
        <v>114</v>
      </c>
      <c r="F3" s="35" t="s">
        <v>115</v>
      </c>
      <c r="G3" s="35" t="s">
        <v>116</v>
      </c>
      <c r="H3" s="168" t="s">
        <v>117</v>
      </c>
      <c r="I3" s="168" t="s">
        <v>118</v>
      </c>
      <c r="J3" s="168" t="s">
        <v>119</v>
      </c>
      <c r="K3" s="168" t="s">
        <v>120</v>
      </c>
      <c r="L3" s="168" t="s">
        <v>121</v>
      </c>
      <c r="M3" s="168" t="s">
        <v>122</v>
      </c>
      <c r="N3" s="168" t="s">
        <v>123</v>
      </c>
      <c r="O3" s="168" t="s">
        <v>124</v>
      </c>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row>
    <row r="4" spans="1:223" ht="83.25" customHeight="1" x14ac:dyDescent="0.25">
      <c r="A4" s="5"/>
      <c r="B4" s="4"/>
      <c r="C4" s="152" t="s">
        <v>100</v>
      </c>
      <c r="D4" s="139">
        <f>SUM(D5:D8)</f>
        <v>37199872</v>
      </c>
      <c r="E4" s="139">
        <f t="shared" ref="E4:O4" si="0">SUM(E5:E8)</f>
        <v>1772498.79</v>
      </c>
      <c r="F4" s="139">
        <f t="shared" si="0"/>
        <v>95322313.700000003</v>
      </c>
      <c r="G4" s="139">
        <f t="shared" si="0"/>
        <v>4953935.88</v>
      </c>
      <c r="H4" s="139">
        <f t="shared" si="0"/>
        <v>1452079264.0150332</v>
      </c>
      <c r="I4" s="139">
        <f t="shared" si="0"/>
        <v>557119539.60000002</v>
      </c>
      <c r="J4" s="139">
        <f t="shared" si="0"/>
        <v>540269667.6455338</v>
      </c>
      <c r="K4" s="139">
        <f t="shared" si="0"/>
        <v>624968003.48000002</v>
      </c>
      <c r="L4" s="139">
        <f t="shared" si="0"/>
        <v>1332939476.9705672</v>
      </c>
      <c r="M4" s="139">
        <f t="shared" si="0"/>
        <v>1772498.79</v>
      </c>
      <c r="N4" s="139">
        <f t="shared" si="0"/>
        <v>1452079264.0150332</v>
      </c>
      <c r="O4" s="139">
        <f t="shared" si="0"/>
        <v>116772498.79000001</v>
      </c>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row>
    <row r="5" spans="1:223" ht="83.25" hidden="1" customHeight="1" outlineLevel="1" x14ac:dyDescent="0.25">
      <c r="A5" s="5"/>
      <c r="B5" s="4"/>
      <c r="C5" s="138" t="s">
        <v>17</v>
      </c>
      <c r="D5" s="140">
        <f>SUM(' Allocation summary'!E45,' Allocation summary'!E55)</f>
        <v>30499872</v>
      </c>
      <c r="E5" s="140">
        <v>0</v>
      </c>
      <c r="F5" s="140">
        <f>' Allocation summary'!E50</f>
        <v>38154280.700000003</v>
      </c>
      <c r="G5" s="140">
        <f>' Allocation summary'!E47</f>
        <v>3153608.58</v>
      </c>
      <c r="H5" s="140">
        <f>SUM(' Allocation summary'!E24,' Allocation summary'!E19)</f>
        <v>398081597.64680004</v>
      </c>
      <c r="I5" s="140">
        <f>SUM(' Allocation summary'!E55,' Allocation summary'!E50,' Allocation summary'!E40)</f>
        <v>177084324.69999999</v>
      </c>
      <c r="J5" s="140">
        <f>' Allocation summary'!E40</f>
        <v>114430044</v>
      </c>
      <c r="K5" s="140">
        <f>' Allocation summary'!E42+' Allocation summary'!E47+' Allocation summary'!E50+' Allocation summary'!E55+' Allocation summary'!E45</f>
        <v>234707761.28000003</v>
      </c>
      <c r="L5" s="140">
        <f>' Allocation summary'!E24+' Allocation summary'!E45</f>
        <v>377951323.15680003</v>
      </c>
      <c r="M5" s="140">
        <v>0</v>
      </c>
      <c r="N5" s="140">
        <f>' Allocation summary'!E24+' Allocation summary'!E19</f>
        <v>398081597.64680004</v>
      </c>
      <c r="O5" s="141">
        <f>' Allocation summary'!E33</f>
        <v>40000000</v>
      </c>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row>
    <row r="6" spans="1:223" ht="83.25" hidden="1" customHeight="1" outlineLevel="1" x14ac:dyDescent="0.25">
      <c r="A6" s="5"/>
      <c r="B6" s="4"/>
      <c r="C6" s="136" t="s">
        <v>18</v>
      </c>
      <c r="D6" s="142">
        <v>0</v>
      </c>
      <c r="E6" s="142">
        <v>0</v>
      </c>
      <c r="F6" s="142">
        <f>' Allocation summary'!E51</f>
        <v>16201850</v>
      </c>
      <c r="G6" s="142">
        <v>0</v>
      </c>
      <c r="H6" s="142">
        <f>SUM(' Allocation summary'!E25,' Allocation summary'!E20)</f>
        <v>444622384.00823331</v>
      </c>
      <c r="I6" s="142">
        <f>SUM(' Allocation summary'!E41,' Allocation summary'!E51)</f>
        <v>57469031.899999999</v>
      </c>
      <c r="J6" s="142">
        <f>' Allocation summary'!E38+' Allocation summary'!E41+' Allocation summary'!E29</f>
        <v>71567802.065533891</v>
      </c>
      <c r="K6" s="142">
        <f>' Allocation summary'!E41+' Allocation summary'!E51+' Allocation summary'!E38</f>
        <v>65893731.899999999</v>
      </c>
      <c r="L6" s="142">
        <f>' Allocation summary'!E29+' Allocation summary'!E25</f>
        <v>421941116.17376721</v>
      </c>
      <c r="M6" s="142">
        <v>0</v>
      </c>
      <c r="N6" s="142">
        <f>' Allocation summary'!E20+' Allocation summary'!E25</f>
        <v>444622384.00823331</v>
      </c>
      <c r="O6" s="143">
        <v>0</v>
      </c>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row>
    <row r="7" spans="1:223" ht="83.25" hidden="1" customHeight="1" outlineLevel="1" x14ac:dyDescent="0.25">
      <c r="A7" s="5"/>
      <c r="B7" s="4"/>
      <c r="C7" s="135" t="s">
        <v>19</v>
      </c>
      <c r="D7" s="144">
        <f>' Allocation summary'!E56</f>
        <v>1700000</v>
      </c>
      <c r="E7" s="144">
        <v>0</v>
      </c>
      <c r="F7" s="144">
        <f>' Allocation summary'!E52</f>
        <v>23914671</v>
      </c>
      <c r="G7" s="144">
        <v>0</v>
      </c>
      <c r="H7" s="144">
        <f>SUM(' Allocation summary'!E26,' Allocation summary'!E21)</f>
        <v>325546425.27999997</v>
      </c>
      <c r="I7" s="144">
        <f>SUM(' Allocation summary'!E52,' Allocation summary'!E42,' Allocation summary'!E56)</f>
        <v>188514671</v>
      </c>
      <c r="J7" s="144">
        <f>' Allocation summary'!E42+' Allocation summary'!E30</f>
        <v>169197161.5</v>
      </c>
      <c r="K7" s="144">
        <f>' Allocation summary'!E42+' Allocation summary'!E52+' Allocation summary'!E56</f>
        <v>188514671</v>
      </c>
      <c r="L7" s="144">
        <f>' Allocation summary'!E26+' Allocation summary'!E30</f>
        <v>313011897.56</v>
      </c>
      <c r="M7" s="144">
        <v>0</v>
      </c>
      <c r="N7" s="144">
        <f>' Allocation summary'!E21+' Allocation summary'!E26</f>
        <v>325546425.27999997</v>
      </c>
      <c r="O7" s="145">
        <v>0</v>
      </c>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row>
    <row r="8" spans="1:223" ht="83.25" hidden="1" customHeight="1" outlineLevel="1" x14ac:dyDescent="0.25">
      <c r="A8" s="5"/>
      <c r="B8" s="4"/>
      <c r="C8" s="137" t="s">
        <v>20</v>
      </c>
      <c r="D8" s="146">
        <f>' Allocation summary'!E57</f>
        <v>5000000</v>
      </c>
      <c r="E8" s="146">
        <f>' Allocation summary'!E36</f>
        <v>1772498.79</v>
      </c>
      <c r="F8" s="146">
        <f>' Allocation summary'!E53</f>
        <v>17051512</v>
      </c>
      <c r="G8" s="146">
        <f>' Allocation summary'!E48</f>
        <v>1800327.2999999998</v>
      </c>
      <c r="H8" s="146">
        <f>SUM(' Allocation summary'!E27,' Allocation summary'!E22)</f>
        <v>283828857.07999998</v>
      </c>
      <c r="I8" s="146">
        <f>SUM(' Allocation summary'!E43,' Allocation summary'!E57,' Allocation summary'!E53)</f>
        <v>134051512</v>
      </c>
      <c r="J8" s="146">
        <f>' Allocation summary'!E31+' Allocation summary'!E43</f>
        <v>185074660.07999998</v>
      </c>
      <c r="K8" s="146">
        <f>' Allocation summary'!E57+' Allocation summary'!E53+' Allocation summary'!E48+' Allocation summary'!E43</f>
        <v>135851839.30000001</v>
      </c>
      <c r="L8" s="146">
        <f>' Allocation summary'!E31+' Allocation summary'!E27</f>
        <v>220035140.07999998</v>
      </c>
      <c r="M8" s="146">
        <f>' Allocation summary'!E36</f>
        <v>1772498.79</v>
      </c>
      <c r="N8" s="146">
        <f>' Allocation summary'!E22+' Allocation summary'!E27</f>
        <v>283828857.07999998</v>
      </c>
      <c r="O8" s="147">
        <f>SUM(' Allocation summary'!E34,' Allocation summary'!E36)</f>
        <v>76772498.790000007</v>
      </c>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row>
    <row r="9" spans="1:223" ht="100.15" customHeight="1" collapsed="1" x14ac:dyDescent="0.25">
      <c r="A9" s="5"/>
      <c r="B9" s="4"/>
      <c r="C9" s="153" t="s">
        <v>34</v>
      </c>
      <c r="D9" s="169"/>
      <c r="E9" s="169"/>
      <c r="F9" s="169"/>
      <c r="G9" s="169"/>
      <c r="H9" s="169">
        <v>1</v>
      </c>
      <c r="I9" s="169"/>
      <c r="J9" s="169"/>
      <c r="K9" s="169"/>
      <c r="L9" s="169"/>
      <c r="M9" s="169"/>
      <c r="N9" s="169">
        <v>1</v>
      </c>
      <c r="O9" s="169"/>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row>
    <row r="10" spans="1:223" ht="100.15" customHeight="1" x14ac:dyDescent="0.25">
      <c r="A10" s="5"/>
      <c r="B10" s="4"/>
      <c r="C10" s="154" t="s">
        <v>75</v>
      </c>
      <c r="D10" s="169"/>
      <c r="E10" s="169"/>
      <c r="F10" s="169"/>
      <c r="G10" s="169"/>
      <c r="H10" s="169">
        <v>1</v>
      </c>
      <c r="I10" s="169"/>
      <c r="J10" s="169"/>
      <c r="K10" s="169"/>
      <c r="L10" s="169">
        <v>1</v>
      </c>
      <c r="M10" s="169"/>
      <c r="N10" s="169">
        <v>1</v>
      </c>
      <c r="O10" s="169"/>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223" ht="100.15" customHeight="1" x14ac:dyDescent="0.25">
      <c r="A11" s="5"/>
      <c r="B11" s="4"/>
      <c r="C11" s="48" t="s">
        <v>63</v>
      </c>
      <c r="D11" s="169"/>
      <c r="E11" s="169"/>
      <c r="F11" s="169"/>
      <c r="G11" s="169"/>
      <c r="H11" s="169"/>
      <c r="I11" s="169"/>
      <c r="J11" s="169">
        <v>1</v>
      </c>
      <c r="K11" s="169"/>
      <c r="L11" s="169">
        <v>1</v>
      </c>
      <c r="M11" s="169"/>
      <c r="N11" s="169"/>
      <c r="O11" s="169"/>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223" ht="100.15" customHeight="1" x14ac:dyDescent="0.25">
      <c r="A12" s="5"/>
      <c r="B12" s="4"/>
      <c r="C12" s="155" t="s">
        <v>37</v>
      </c>
      <c r="D12" s="169"/>
      <c r="E12" s="169"/>
      <c r="F12" s="169"/>
      <c r="G12" s="169"/>
      <c r="H12" s="169"/>
      <c r="I12" s="169"/>
      <c r="J12" s="169"/>
      <c r="K12" s="169"/>
      <c r="L12" s="169"/>
      <c r="M12" s="169"/>
      <c r="N12" s="169"/>
      <c r="O12" s="169">
        <v>1</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223" ht="100.15" customHeight="1" x14ac:dyDescent="0.25">
      <c r="A13" s="5"/>
      <c r="B13" s="4"/>
      <c r="C13" s="50" t="s">
        <v>74</v>
      </c>
      <c r="D13" s="169"/>
      <c r="E13" s="169">
        <v>1</v>
      </c>
      <c r="F13" s="169"/>
      <c r="G13" s="169"/>
      <c r="H13" s="169"/>
      <c r="I13" s="169"/>
      <c r="J13" s="169"/>
      <c r="K13" s="169"/>
      <c r="L13" s="169"/>
      <c r="M13" s="169">
        <v>1</v>
      </c>
      <c r="N13" s="169"/>
      <c r="O13" s="169">
        <v>1</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223" ht="100.15" customHeight="1" x14ac:dyDescent="0.25">
      <c r="A14" s="5"/>
      <c r="B14" s="4"/>
      <c r="C14" s="49" t="s">
        <v>69</v>
      </c>
      <c r="D14" s="169"/>
      <c r="E14" s="169"/>
      <c r="F14" s="169"/>
      <c r="G14" s="169"/>
      <c r="H14" s="169"/>
      <c r="I14" s="169"/>
      <c r="J14" s="169">
        <v>1</v>
      </c>
      <c r="K14" s="169"/>
      <c r="L14" s="169"/>
      <c r="M14" s="169"/>
      <c r="N14" s="169"/>
      <c r="O14" s="169"/>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223" ht="100.15" customHeight="1" x14ac:dyDescent="0.25">
      <c r="A15" s="5"/>
      <c r="B15" s="4"/>
      <c r="C15" s="159" t="s">
        <v>41</v>
      </c>
      <c r="D15" s="169"/>
      <c r="E15" s="169"/>
      <c r="F15" s="169"/>
      <c r="G15" s="169"/>
      <c r="H15" s="169"/>
      <c r="I15" s="169">
        <v>1</v>
      </c>
      <c r="J15" s="169">
        <v>1</v>
      </c>
      <c r="K15" s="169">
        <v>1</v>
      </c>
      <c r="L15" s="169"/>
      <c r="M15" s="169"/>
      <c r="N15" s="169"/>
      <c r="O15" s="169"/>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223" ht="100.15" customHeight="1" x14ac:dyDescent="0.25">
      <c r="A16" s="5"/>
      <c r="B16" s="4"/>
      <c r="C16" s="156" t="s">
        <v>38</v>
      </c>
      <c r="D16" s="169">
        <v>1</v>
      </c>
      <c r="E16" s="169"/>
      <c r="F16" s="169"/>
      <c r="G16" s="169"/>
      <c r="H16" s="169"/>
      <c r="I16" s="169"/>
      <c r="J16" s="169"/>
      <c r="K16" s="169">
        <v>1</v>
      </c>
      <c r="L16" s="169">
        <v>1</v>
      </c>
      <c r="M16" s="169"/>
      <c r="N16" s="169"/>
      <c r="O16" s="169"/>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231" ht="100.15" customHeight="1" x14ac:dyDescent="0.25">
      <c r="A17" s="5"/>
      <c r="B17" s="4"/>
      <c r="C17" s="160" t="s">
        <v>42</v>
      </c>
      <c r="D17" s="169"/>
      <c r="E17" s="169"/>
      <c r="F17" s="169">
        <v>1</v>
      </c>
      <c r="G17" s="169"/>
      <c r="H17" s="169"/>
      <c r="I17" s="169">
        <v>1</v>
      </c>
      <c r="J17" s="169"/>
      <c r="K17" s="169">
        <v>1</v>
      </c>
      <c r="L17" s="169"/>
      <c r="M17" s="169"/>
      <c r="N17" s="169"/>
      <c r="O17" s="169"/>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231" ht="100.15" customHeight="1" x14ac:dyDescent="0.25">
      <c r="A18" s="5"/>
      <c r="B18" s="4"/>
      <c r="C18" s="158" t="s">
        <v>40</v>
      </c>
      <c r="D18" s="169"/>
      <c r="E18" s="169"/>
      <c r="F18" s="169"/>
      <c r="G18" s="169">
        <v>1</v>
      </c>
      <c r="H18" s="169"/>
      <c r="I18" s="169"/>
      <c r="J18" s="169"/>
      <c r="K18" s="169">
        <v>1</v>
      </c>
      <c r="L18" s="169"/>
      <c r="M18" s="169"/>
      <c r="N18" s="169"/>
      <c r="O18" s="169"/>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231" ht="100.15" customHeight="1" x14ac:dyDescent="0.25">
      <c r="A19" s="5"/>
      <c r="B19" s="4"/>
      <c r="C19" s="157" t="s">
        <v>39</v>
      </c>
      <c r="D19" s="169">
        <v>1</v>
      </c>
      <c r="E19" s="169"/>
      <c r="F19" s="169"/>
      <c r="G19" s="169"/>
      <c r="H19" s="169"/>
      <c r="I19" s="169">
        <v>1</v>
      </c>
      <c r="J19" s="169"/>
      <c r="K19" s="169">
        <v>1</v>
      </c>
      <c r="L19" s="169"/>
      <c r="M19" s="169"/>
      <c r="N19" s="169"/>
      <c r="O19" s="169"/>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231" ht="31.15" customHeight="1" x14ac:dyDescent="0.25">
      <c r="A20" s="5"/>
      <c r="B20" s="4"/>
      <c r="C20" s="166" t="s">
        <v>54</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1:231" x14ac:dyDescent="0.25">
      <c r="A21" s="5"/>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1:231" x14ac:dyDescent="0.25">
      <c r="A22" s="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1:231" x14ac:dyDescent="0.25">
      <c r="A23" s="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1:23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1:23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1:23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1:23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1:23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1:23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1:23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1:23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1:23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1:23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1:23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1:23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1:23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1:23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1:23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1:23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1:23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row>
    <row r="41" spans="1:23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row>
    <row r="42" spans="1:23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row>
    <row r="43" spans="1:23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row>
    <row r="44" spans="1:23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row>
    <row r="45" spans="1:23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row>
    <row r="46" spans="1:23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row>
    <row r="47" spans="1:23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row>
    <row r="48" spans="1:23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row>
    <row r="49" spans="1:23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row>
    <row r="50" spans="1:23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row>
    <row r="51" spans="1:23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row>
    <row r="52" spans="1:23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row>
    <row r="53" spans="1:23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row>
    <row r="54" spans="1:23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row>
    <row r="55" spans="1:23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row>
    <row r="56" spans="1:23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row>
    <row r="57" spans="1:23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row>
    <row r="58" spans="1:23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row>
    <row r="59" spans="1:23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row>
    <row r="60" spans="1:23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row>
    <row r="61" spans="1:23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row>
    <row r="62" spans="1:23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row>
    <row r="63" spans="1:23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row>
    <row r="64" spans="1:23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row>
    <row r="65" spans="1:23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row>
    <row r="66" spans="1:23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row>
    <row r="67" spans="1:23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row>
    <row r="68" spans="1:23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row>
    <row r="69" spans="1:23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row>
    <row r="70" spans="1:23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row>
    <row r="71" spans="1:23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row>
    <row r="72" spans="1:23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row>
    <row r="73" spans="1:23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row>
    <row r="74" spans="1:23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row>
    <row r="75" spans="1:23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row>
    <row r="76" spans="1:23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row>
    <row r="77" spans="1:23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row>
    <row r="78" spans="1:23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row>
    <row r="79" spans="1:23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row>
    <row r="80" spans="1:23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row>
    <row r="81" spans="1:23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row>
    <row r="82" spans="1:23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row>
    <row r="83" spans="1:23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row>
    <row r="84" spans="1:23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row>
    <row r="85" spans="1:23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row>
    <row r="86" spans="1:23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row>
    <row r="87" spans="1:23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row>
    <row r="88" spans="1:23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row>
    <row r="89" spans="1:23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row>
    <row r="90" spans="1:23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row>
    <row r="91" spans="1:23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row>
    <row r="92" spans="1:23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row>
    <row r="93" spans="1:23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row>
    <row r="94" spans="1:23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row>
    <row r="95" spans="1:23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row>
    <row r="96" spans="1:23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row>
    <row r="97" spans="1:23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row>
    <row r="98" spans="1:23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row>
    <row r="99" spans="1:23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row>
    <row r="100" spans="1:23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row>
    <row r="101" spans="1:23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row>
    <row r="102" spans="1:23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row>
    <row r="103" spans="1:23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row>
    <row r="104" spans="1:23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row>
    <row r="105" spans="1:23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row>
    <row r="106" spans="1:23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row>
    <row r="107" spans="1:23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row>
    <row r="108" spans="1:23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row>
    <row r="109" spans="1:23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row>
    <row r="110" spans="1:23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row>
    <row r="111" spans="1:23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row>
    <row r="112" spans="1:23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row>
    <row r="113" spans="1:23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row>
    <row r="114" spans="1:23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row>
    <row r="115" spans="1:23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row>
    <row r="116" spans="1:23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row>
    <row r="117" spans="1:23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row>
    <row r="118" spans="1:23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row>
    <row r="119" spans="1:23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row>
    <row r="120" spans="1:23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row>
    <row r="121" spans="1:23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row>
    <row r="122" spans="1:23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row>
    <row r="123" spans="1:23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row>
    <row r="124" spans="1:23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row>
    <row r="125" spans="1:23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row>
    <row r="126" spans="1:23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row>
    <row r="127" spans="1:23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row>
    <row r="128" spans="1:23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row>
    <row r="129" spans="1:23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row>
    <row r="130" spans="1:23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row>
    <row r="131" spans="1:23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row>
    <row r="132" spans="1:23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row>
    <row r="133" spans="1:23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row>
    <row r="134" spans="1:23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row>
    <row r="135" spans="1:23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row>
    <row r="136" spans="1:23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row>
    <row r="137" spans="1:23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row>
    <row r="138" spans="1:23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row>
    <row r="139" spans="1:23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row>
    <row r="140" spans="1:23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row>
    <row r="141" spans="1:23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row>
    <row r="142" spans="1:23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row>
    <row r="143" spans="1:23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row>
    <row r="144" spans="1:23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row>
    <row r="145" spans="1:23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row>
    <row r="146" spans="1:23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row>
    <row r="147" spans="1:23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row>
    <row r="148" spans="1:23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row>
    <row r="149" spans="1:23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row>
    <row r="150" spans="1:23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row>
    <row r="151" spans="1:23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row>
    <row r="152" spans="1:23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row>
    <row r="153" spans="1:23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row>
    <row r="154" spans="1:23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row>
    <row r="155" spans="1:23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row>
    <row r="156" spans="1:23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row>
    <row r="157" spans="1:23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row>
    <row r="158" spans="1:23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row>
    <row r="159" spans="1:23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row>
    <row r="160" spans="1:23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row>
    <row r="161" spans="1:23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row>
    <row r="162" spans="1:23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row>
    <row r="163" spans="1:23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row>
    <row r="164" spans="1:23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row>
    <row r="165" spans="1:23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row>
    <row r="166" spans="1:23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row>
    <row r="167" spans="1:23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row>
    <row r="168" spans="1:23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row>
  </sheetData>
  <phoneticPr fontId="13" type="noConversion"/>
  <pageMargins left="0.23622047244094491" right="3.937007874015748E-2" top="0.19685039370078741" bottom="0.19685039370078741" header="0.11811023622047245" footer="0.11811023622047245"/>
  <pageSetup paperSize="9" scale="3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45FA-A157-4ECB-AFE5-4181E8A6F2FB}">
  <sheetPr>
    <tabColor rgb="FFFF0000"/>
  </sheetPr>
  <dimension ref="A1:I30"/>
  <sheetViews>
    <sheetView zoomScale="85" zoomScaleNormal="85" workbookViewId="0">
      <selection activeCell="A2" sqref="A2"/>
    </sheetView>
  </sheetViews>
  <sheetFormatPr baseColWidth="10" defaultRowHeight="15" x14ac:dyDescent="0.25"/>
  <cols>
    <col min="1" max="1" width="60.85546875" bestFit="1" customWidth="1"/>
    <col min="2" max="2" width="21.28515625" customWidth="1"/>
    <col min="3" max="3" width="12.28515625" customWidth="1"/>
    <col min="5" max="5" width="15.7109375" customWidth="1"/>
    <col min="6" max="6" width="12" customWidth="1"/>
    <col min="7" max="7" width="15.140625" customWidth="1"/>
    <col min="8" max="8" width="12.42578125" customWidth="1"/>
  </cols>
  <sheetData>
    <row r="1" spans="1:9" ht="60" x14ac:dyDescent="0.25">
      <c r="A1" s="172" t="s">
        <v>435</v>
      </c>
      <c r="B1" s="172" t="s">
        <v>12</v>
      </c>
      <c r="C1" s="172" t="s">
        <v>101</v>
      </c>
      <c r="D1" s="172" t="s">
        <v>29</v>
      </c>
      <c r="E1" s="172" t="s">
        <v>128</v>
      </c>
      <c r="F1" s="172" t="s">
        <v>129</v>
      </c>
      <c r="G1" s="172" t="s">
        <v>130</v>
      </c>
      <c r="H1" s="172" t="s">
        <v>131</v>
      </c>
      <c r="I1" s="172" t="s">
        <v>33</v>
      </c>
    </row>
    <row r="2" spans="1:9" x14ac:dyDescent="0.25">
      <c r="A2" s="173" t="s">
        <v>34</v>
      </c>
      <c r="B2" s="174" t="s">
        <v>13</v>
      </c>
      <c r="C2" s="174">
        <v>5</v>
      </c>
      <c r="D2" s="173">
        <v>26130146.490000002</v>
      </c>
      <c r="E2" s="173">
        <v>21817279.199999999</v>
      </c>
      <c r="F2" s="173">
        <v>1449753.72</v>
      </c>
      <c r="G2" s="173">
        <v>23267032.920000002</v>
      </c>
      <c r="H2" s="173">
        <v>2863113.57</v>
      </c>
      <c r="I2" s="175">
        <v>0.38018000000000002</v>
      </c>
    </row>
    <row r="3" spans="1:9" x14ac:dyDescent="0.25">
      <c r="A3" s="5" t="s">
        <v>75</v>
      </c>
      <c r="B3" s="12" t="s">
        <v>13</v>
      </c>
      <c r="C3" s="12">
        <v>21</v>
      </c>
      <c r="D3" s="5">
        <v>371951451.15680003</v>
      </c>
      <c r="E3" s="5">
        <v>276932153.73199999</v>
      </c>
      <c r="F3" s="5">
        <v>31515339.906666666</v>
      </c>
      <c r="G3" s="5">
        <v>308447493.63866669</v>
      </c>
      <c r="H3" s="5">
        <v>63503957.518133327</v>
      </c>
      <c r="I3" s="176">
        <v>0.74316578712531445</v>
      </c>
    </row>
    <row r="4" spans="1:9" x14ac:dyDescent="0.25">
      <c r="A4" s="173" t="s">
        <v>37</v>
      </c>
      <c r="B4" s="174" t="s">
        <v>13</v>
      </c>
      <c r="C4" s="174">
        <v>1</v>
      </c>
      <c r="D4" s="173">
        <v>40000000</v>
      </c>
      <c r="E4" s="173">
        <v>20800000</v>
      </c>
      <c r="F4" s="173">
        <v>11200000</v>
      </c>
      <c r="G4" s="173">
        <v>32000000</v>
      </c>
      <c r="H4" s="173">
        <v>8000000</v>
      </c>
      <c r="I4" s="175">
        <v>0.16</v>
      </c>
    </row>
    <row r="5" spans="1:9" x14ac:dyDescent="0.25">
      <c r="A5" s="5" t="s">
        <v>48</v>
      </c>
      <c r="B5" s="12" t="s">
        <v>13</v>
      </c>
      <c r="C5" s="12">
        <v>3</v>
      </c>
      <c r="D5" s="5">
        <v>114430044</v>
      </c>
      <c r="E5" s="5">
        <v>51290069</v>
      </c>
      <c r="F5" s="5">
        <v>30003811.5</v>
      </c>
      <c r="G5" s="5">
        <v>81293880.5</v>
      </c>
      <c r="H5" s="5">
        <v>33136163.5</v>
      </c>
      <c r="I5" s="176">
        <v>0.27666666666666667</v>
      </c>
    </row>
    <row r="6" spans="1:9" x14ac:dyDescent="0.25">
      <c r="A6" s="173" t="s">
        <v>38</v>
      </c>
      <c r="B6" s="174" t="s">
        <v>13</v>
      </c>
      <c r="C6" s="174">
        <v>1</v>
      </c>
      <c r="D6" s="173">
        <v>5999872</v>
      </c>
      <c r="E6" s="173">
        <v>4000000</v>
      </c>
      <c r="F6" s="173">
        <v>1999872</v>
      </c>
      <c r="G6" s="173">
        <v>5999872</v>
      </c>
      <c r="H6" s="173">
        <v>0</v>
      </c>
      <c r="I6" s="175">
        <v>0.1268</v>
      </c>
    </row>
    <row r="7" spans="1:9" x14ac:dyDescent="0.25">
      <c r="A7" s="5" t="s">
        <v>40</v>
      </c>
      <c r="B7" s="12" t="s">
        <v>13</v>
      </c>
      <c r="C7" s="12">
        <v>2</v>
      </c>
      <c r="D7" s="5">
        <v>3153608.58</v>
      </c>
      <c r="E7" s="5">
        <v>2681202.58</v>
      </c>
      <c r="F7" s="5">
        <v>373760</v>
      </c>
      <c r="G7" s="5">
        <v>3054962.58</v>
      </c>
      <c r="H7" s="5">
        <v>98646</v>
      </c>
      <c r="I7" s="176">
        <v>0.1109</v>
      </c>
    </row>
    <row r="8" spans="1:9" x14ac:dyDescent="0.25">
      <c r="A8" s="173" t="s">
        <v>42</v>
      </c>
      <c r="B8" s="174" t="s">
        <v>13</v>
      </c>
      <c r="C8" s="174">
        <v>10</v>
      </c>
      <c r="D8" s="173">
        <v>38154280.700000003</v>
      </c>
      <c r="E8" s="173">
        <v>33944344</v>
      </c>
      <c r="F8" s="173">
        <v>787430</v>
      </c>
      <c r="G8" s="173">
        <v>34731774</v>
      </c>
      <c r="H8" s="173">
        <v>3422506.7</v>
      </c>
      <c r="I8" s="175">
        <v>0.40199999999999997</v>
      </c>
    </row>
    <row r="9" spans="1:9" x14ac:dyDescent="0.25">
      <c r="A9" s="5" t="s">
        <v>46</v>
      </c>
      <c r="B9" s="12" t="s">
        <v>13</v>
      </c>
      <c r="C9" s="12">
        <v>1</v>
      </c>
      <c r="D9" s="5">
        <v>24500000</v>
      </c>
      <c r="E9" s="5">
        <v>22477868</v>
      </c>
      <c r="F9" s="5">
        <v>0</v>
      </c>
      <c r="G9" s="5">
        <v>22477868</v>
      </c>
      <c r="H9" s="5">
        <v>2022132</v>
      </c>
      <c r="I9" s="176">
        <v>0.3427</v>
      </c>
    </row>
    <row r="10" spans="1:9" x14ac:dyDescent="0.25">
      <c r="A10" s="173" t="s">
        <v>34</v>
      </c>
      <c r="B10" s="174" t="s">
        <v>14</v>
      </c>
      <c r="C10" s="174">
        <v>2</v>
      </c>
      <c r="D10" s="173">
        <v>44557188</v>
      </c>
      <c r="E10" s="173">
        <v>38998995</v>
      </c>
      <c r="F10" s="173">
        <v>4623210</v>
      </c>
      <c r="G10" s="173">
        <v>43622205</v>
      </c>
      <c r="H10" s="173">
        <v>934983</v>
      </c>
      <c r="I10" s="175">
        <v>0.4945</v>
      </c>
    </row>
    <row r="11" spans="1:9" x14ac:dyDescent="0.25">
      <c r="A11" s="5" t="s">
        <v>75</v>
      </c>
      <c r="B11" s="12" t="s">
        <v>14</v>
      </c>
      <c r="C11" s="12">
        <v>8</v>
      </c>
      <c r="D11" s="5">
        <v>400065196.00823331</v>
      </c>
      <c r="E11" s="5">
        <v>315381190.21583331</v>
      </c>
      <c r="F11" s="5">
        <v>75996840</v>
      </c>
      <c r="G11" s="5">
        <v>391378030.21583331</v>
      </c>
      <c r="H11" s="5">
        <v>8687165.7924000006</v>
      </c>
      <c r="I11" s="176">
        <v>0.7296407748425775</v>
      </c>
    </row>
    <row r="12" spans="1:9" x14ac:dyDescent="0.25">
      <c r="A12" s="173" t="s">
        <v>63</v>
      </c>
      <c r="B12" s="174" t="s">
        <v>14</v>
      </c>
      <c r="C12" s="174">
        <v>2</v>
      </c>
      <c r="D12" s="173">
        <v>21875920.165533897</v>
      </c>
      <c r="E12" s="173">
        <v>10584718.421299148</v>
      </c>
      <c r="F12" s="173">
        <v>1674834.4982777638</v>
      </c>
      <c r="G12" s="173">
        <v>12259552.919576913</v>
      </c>
      <c r="H12" s="173">
        <v>9616367.2459569834</v>
      </c>
      <c r="I12" s="175">
        <v>0.25105</v>
      </c>
    </row>
    <row r="13" spans="1:9" x14ac:dyDescent="0.25">
      <c r="A13" s="5" t="s">
        <v>64</v>
      </c>
      <c r="B13" s="12" t="s">
        <v>14</v>
      </c>
      <c r="C13" s="12">
        <v>3</v>
      </c>
      <c r="D13" s="5">
        <v>8424700</v>
      </c>
      <c r="E13" s="5">
        <v>2295700</v>
      </c>
      <c r="F13" s="5">
        <v>2849600</v>
      </c>
      <c r="G13" s="5">
        <v>5145300</v>
      </c>
      <c r="H13" s="5">
        <v>3279400</v>
      </c>
      <c r="I13" s="176">
        <v>0.37000000000000005</v>
      </c>
    </row>
    <row r="14" spans="1:9" x14ac:dyDescent="0.25">
      <c r="A14" s="173" t="s">
        <v>48</v>
      </c>
      <c r="B14" s="174" t="s">
        <v>14</v>
      </c>
      <c r="C14" s="174">
        <v>3</v>
      </c>
      <c r="D14" s="173">
        <v>41267181.899999999</v>
      </c>
      <c r="E14" s="173">
        <v>18092156.899999999</v>
      </c>
      <c r="F14" s="173">
        <v>2100000</v>
      </c>
      <c r="G14" s="173">
        <v>20192156.899999999</v>
      </c>
      <c r="H14" s="173">
        <v>21075025</v>
      </c>
      <c r="I14" s="175">
        <v>0.28316666666666662</v>
      </c>
    </row>
    <row r="15" spans="1:9" x14ac:dyDescent="0.25">
      <c r="A15" s="5" t="s">
        <v>42</v>
      </c>
      <c r="B15" s="12" t="s">
        <v>14</v>
      </c>
      <c r="C15" s="12">
        <v>3</v>
      </c>
      <c r="D15" s="5">
        <v>16201850</v>
      </c>
      <c r="E15" s="5">
        <v>14726950</v>
      </c>
      <c r="F15" s="5">
        <v>0</v>
      </c>
      <c r="G15" s="5">
        <v>14726950</v>
      </c>
      <c r="H15" s="5">
        <v>1474900</v>
      </c>
      <c r="I15" s="176">
        <v>0.44333333333333336</v>
      </c>
    </row>
    <row r="16" spans="1:9" x14ac:dyDescent="0.25">
      <c r="A16" s="173" t="s">
        <v>34</v>
      </c>
      <c r="B16" s="174" t="s">
        <v>15</v>
      </c>
      <c r="C16" s="174">
        <v>9</v>
      </c>
      <c r="D16" s="173">
        <v>18831689.219999999</v>
      </c>
      <c r="E16" s="173">
        <v>14286722.23</v>
      </c>
      <c r="F16" s="173">
        <v>0</v>
      </c>
      <c r="G16" s="173">
        <v>14286722.23</v>
      </c>
      <c r="H16" s="173">
        <v>4544966.99</v>
      </c>
      <c r="I16" s="175">
        <v>0.3666666666666667</v>
      </c>
    </row>
    <row r="17" spans="1:9" x14ac:dyDescent="0.25">
      <c r="A17" s="5" t="s">
        <v>75</v>
      </c>
      <c r="B17" s="12" t="s">
        <v>15</v>
      </c>
      <c r="C17" s="12">
        <v>6</v>
      </c>
      <c r="D17" s="5">
        <v>306714736.06</v>
      </c>
      <c r="E17" s="5">
        <v>221547341.96400002</v>
      </c>
      <c r="F17" s="5">
        <v>37795874.800000004</v>
      </c>
      <c r="G17" s="5">
        <v>259343216.764</v>
      </c>
      <c r="H17" s="5">
        <v>47371519.295999996</v>
      </c>
      <c r="I17" s="176">
        <v>0.75434502928503777</v>
      </c>
    </row>
    <row r="18" spans="1:9" x14ac:dyDescent="0.25">
      <c r="A18" s="173" t="s">
        <v>63</v>
      </c>
      <c r="B18" s="174" t="s">
        <v>15</v>
      </c>
      <c r="C18" s="174">
        <v>4</v>
      </c>
      <c r="D18" s="173">
        <v>6297161.5</v>
      </c>
      <c r="E18" s="173">
        <v>5618927.8500000006</v>
      </c>
      <c r="F18" s="173">
        <v>499945.65</v>
      </c>
      <c r="G18" s="173">
        <v>6118873.5</v>
      </c>
      <c r="H18" s="173">
        <v>178288</v>
      </c>
      <c r="I18" s="175">
        <v>0.20250000000000001</v>
      </c>
    </row>
    <row r="19" spans="1:9" x14ac:dyDescent="0.25">
      <c r="A19" s="5" t="s">
        <v>48</v>
      </c>
      <c r="B19" s="12" t="s">
        <v>15</v>
      </c>
      <c r="C19" s="12">
        <v>5</v>
      </c>
      <c r="D19" s="5">
        <v>162900000</v>
      </c>
      <c r="E19" s="5">
        <v>101386247.2</v>
      </c>
      <c r="F19" s="5">
        <v>36171893.799999997</v>
      </c>
      <c r="G19" s="5">
        <v>137558141</v>
      </c>
      <c r="H19" s="5">
        <v>25341859</v>
      </c>
      <c r="I19" s="176">
        <v>0.32500000000000001</v>
      </c>
    </row>
    <row r="20" spans="1:9" x14ac:dyDescent="0.25">
      <c r="A20" s="173" t="s">
        <v>42</v>
      </c>
      <c r="B20" s="174" t="s">
        <v>15</v>
      </c>
      <c r="C20" s="174">
        <v>4</v>
      </c>
      <c r="D20" s="173">
        <v>23914671</v>
      </c>
      <c r="E20" s="173">
        <v>14209986.559999999</v>
      </c>
      <c r="F20" s="173">
        <v>4011184.67</v>
      </c>
      <c r="G20" s="173">
        <v>18221171.23</v>
      </c>
      <c r="H20" s="173">
        <v>5693499.7700000014</v>
      </c>
      <c r="I20" s="175">
        <v>0.64467152032563857</v>
      </c>
    </row>
    <row r="21" spans="1:9" x14ac:dyDescent="0.25">
      <c r="A21" s="5" t="s">
        <v>46</v>
      </c>
      <c r="B21" s="12" t="s">
        <v>15</v>
      </c>
      <c r="C21" s="12">
        <v>2</v>
      </c>
      <c r="D21" s="5">
        <v>1700000</v>
      </c>
      <c r="E21" s="5">
        <v>1699921.16</v>
      </c>
      <c r="F21" s="5">
        <v>0</v>
      </c>
      <c r="G21" s="5">
        <v>1699921.16</v>
      </c>
      <c r="H21" s="5">
        <v>78.840000000083819</v>
      </c>
      <c r="I21" s="176">
        <v>6.2717370705059103E-2</v>
      </c>
    </row>
    <row r="22" spans="1:9" x14ac:dyDescent="0.25">
      <c r="A22" s="173" t="s">
        <v>34</v>
      </c>
      <c r="B22" s="174" t="s">
        <v>16</v>
      </c>
      <c r="C22" s="174">
        <v>3</v>
      </c>
      <c r="D22" s="173">
        <v>136868377.07999998</v>
      </c>
      <c r="E22" s="173">
        <v>32531022.170000002</v>
      </c>
      <c r="F22" s="173">
        <v>1073342.6499999999</v>
      </c>
      <c r="G22" s="173">
        <v>33604364.82</v>
      </c>
      <c r="H22" s="173">
        <v>103264012.25999999</v>
      </c>
      <c r="I22" s="175">
        <v>0.46333333333333337</v>
      </c>
    </row>
    <row r="23" spans="1:9" x14ac:dyDescent="0.25">
      <c r="A23" s="5" t="s">
        <v>75</v>
      </c>
      <c r="B23" s="12" t="s">
        <v>16</v>
      </c>
      <c r="C23" s="12">
        <v>3</v>
      </c>
      <c r="D23" s="5">
        <v>146960480</v>
      </c>
      <c r="E23" s="5">
        <v>85106662.979999989</v>
      </c>
      <c r="F23" s="5">
        <v>19154292.439999998</v>
      </c>
      <c r="G23" s="5">
        <v>104260955.42</v>
      </c>
      <c r="H23" s="5">
        <v>42699524.580000006</v>
      </c>
      <c r="I23" s="176">
        <v>0.98810939104172768</v>
      </c>
    </row>
    <row r="24" spans="1:9" x14ac:dyDescent="0.25">
      <c r="A24" s="173" t="s">
        <v>63</v>
      </c>
      <c r="B24" s="174" t="s">
        <v>16</v>
      </c>
      <c r="C24" s="174">
        <v>5</v>
      </c>
      <c r="D24" s="173">
        <v>73074660.079999998</v>
      </c>
      <c r="E24" s="173">
        <v>21589660.079999998</v>
      </c>
      <c r="F24" s="173">
        <v>7094560.0800000001</v>
      </c>
      <c r="G24" s="173">
        <v>28684220.16</v>
      </c>
      <c r="H24" s="173">
        <v>44390439.920000002</v>
      </c>
      <c r="I24" s="175"/>
    </row>
    <row r="25" spans="1:9" x14ac:dyDescent="0.25">
      <c r="A25" s="5" t="s">
        <v>37</v>
      </c>
      <c r="B25" s="12" t="s">
        <v>16</v>
      </c>
      <c r="C25" s="12">
        <v>1</v>
      </c>
      <c r="D25" s="5">
        <v>75000000</v>
      </c>
      <c r="E25" s="5">
        <v>34520956.670000002</v>
      </c>
      <c r="F25" s="5">
        <v>4245000</v>
      </c>
      <c r="G25" s="5">
        <v>38765956.670000002</v>
      </c>
      <c r="H25" s="5">
        <v>36234043.329999998</v>
      </c>
      <c r="I25" s="176">
        <v>0.25</v>
      </c>
    </row>
    <row r="26" spans="1:9" x14ac:dyDescent="0.25">
      <c r="A26" s="173" t="s">
        <v>74</v>
      </c>
      <c r="B26" s="174" t="s">
        <v>16</v>
      </c>
      <c r="C26" s="174">
        <v>3</v>
      </c>
      <c r="D26" s="173">
        <v>1772498.79</v>
      </c>
      <c r="E26" s="173">
        <v>1772498.79</v>
      </c>
      <c r="F26" s="173">
        <v>0</v>
      </c>
      <c r="G26" s="173">
        <v>1772498.79</v>
      </c>
      <c r="H26" s="173">
        <v>0</v>
      </c>
      <c r="I26" s="175">
        <v>0.33</v>
      </c>
    </row>
    <row r="27" spans="1:9" x14ac:dyDescent="0.25">
      <c r="A27" s="5" t="s">
        <v>48</v>
      </c>
      <c r="B27" s="12" t="s">
        <v>16</v>
      </c>
      <c r="C27" s="12">
        <v>6</v>
      </c>
      <c r="D27" s="5">
        <v>112000000</v>
      </c>
      <c r="E27" s="5">
        <v>110352197.76119724</v>
      </c>
      <c r="F27" s="5">
        <v>0</v>
      </c>
      <c r="G27" s="5">
        <v>110352197.76119724</v>
      </c>
      <c r="H27" s="5">
        <v>1647802.2388027669</v>
      </c>
      <c r="I27" s="176">
        <v>0.33</v>
      </c>
    </row>
    <row r="28" spans="1:9" x14ac:dyDescent="0.25">
      <c r="A28" s="173" t="s">
        <v>40</v>
      </c>
      <c r="B28" s="174" t="s">
        <v>16</v>
      </c>
      <c r="C28" s="174">
        <v>2</v>
      </c>
      <c r="D28" s="173">
        <v>1800327.2999999998</v>
      </c>
      <c r="E28" s="173">
        <v>1800318.2999999998</v>
      </c>
      <c r="F28" s="173">
        <v>0</v>
      </c>
      <c r="G28" s="173">
        <v>1800318.2999999998</v>
      </c>
      <c r="H28" s="173">
        <v>9</v>
      </c>
      <c r="I28" s="175">
        <v>0.10349999999999999</v>
      </c>
    </row>
    <row r="29" spans="1:9" x14ac:dyDescent="0.25">
      <c r="A29" s="5" t="s">
        <v>42</v>
      </c>
      <c r="B29" s="12" t="s">
        <v>16</v>
      </c>
      <c r="C29" s="12">
        <v>3</v>
      </c>
      <c r="D29" s="5">
        <v>17051512</v>
      </c>
      <c r="E29" s="5">
        <v>3283000</v>
      </c>
      <c r="F29" s="5">
        <v>1274000</v>
      </c>
      <c r="G29" s="5">
        <v>4557000</v>
      </c>
      <c r="H29" s="5">
        <v>12494512</v>
      </c>
      <c r="I29" s="176">
        <v>0.49</v>
      </c>
    </row>
    <row r="30" spans="1:9" x14ac:dyDescent="0.25">
      <c r="A30" s="173" t="s">
        <v>46</v>
      </c>
      <c r="B30" s="174" t="s">
        <v>16</v>
      </c>
      <c r="C30" s="174">
        <v>1</v>
      </c>
      <c r="D30" s="173">
        <v>5000000</v>
      </c>
      <c r="E30" s="173">
        <v>2000000</v>
      </c>
      <c r="F30" s="173">
        <v>0</v>
      </c>
      <c r="G30" s="173">
        <v>2000000</v>
      </c>
      <c r="H30" s="173">
        <v>3000000</v>
      </c>
      <c r="I30" s="175">
        <v>0.1764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8</vt:i4>
      </vt:variant>
    </vt:vector>
  </HeadingPairs>
  <TitlesOfParts>
    <vt:vector size="15" baseType="lpstr">
      <vt:lpstr>Allocation SB 2019</vt:lpstr>
      <vt:lpstr>Allocation SB 2020</vt:lpstr>
      <vt:lpstr>Allocation SB 2021</vt:lpstr>
      <vt:lpstr>Allocation SB 2022</vt:lpstr>
      <vt:lpstr> Allocation summary</vt:lpstr>
      <vt:lpstr>SDG contribution</vt:lpstr>
      <vt:lpstr>Friendly AI</vt:lpstr>
      <vt:lpstr>' Allocation summary'!_ftn1</vt:lpstr>
      <vt:lpstr>' Allocation summary'!_ftn2</vt:lpstr>
      <vt:lpstr>' Allocation summary'!Zone_d_impression</vt:lpstr>
      <vt:lpstr>'Allocation SB 2019'!Zone_d_impression</vt:lpstr>
      <vt:lpstr>'Allocation SB 2020'!Zone_d_impression</vt:lpstr>
      <vt:lpstr>'Allocation SB 2021'!Zone_d_impression</vt:lpstr>
      <vt:lpstr>'Allocation SB 2022'!Zone_d_impression</vt:lpstr>
      <vt:lpstr>'SDG contribution'!Zone_d_impression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Glenn</dc:creator>
  <cp:lastModifiedBy>Morel, Pauline</cp:lastModifiedBy>
  <cp:lastPrinted>2023-06-21T12:33:32Z</cp:lastPrinted>
  <dcterms:created xsi:type="dcterms:W3CDTF">2023-04-21T12:18:54Z</dcterms:created>
  <dcterms:modified xsi:type="dcterms:W3CDTF">2023-08-01T15:07:40Z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2023-05-24T14:49:55Z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b0491f9b-35cf-40fd-9d77-263f1feb29cc</vt:lpwstr>
  </property>
  <property fmtid="{D5CDD505-2E9C-101B-9397-08002B2CF9AE}" pid="8" name="MSIP_Label_c5b04b44-fe65-4c0a-a094-f1129d3224ff_ContentBits">
    <vt:lpwstr>0</vt:lpwstr>
  </property>
</Properties>
</file>